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1"/>
  </bookViews>
  <sheets>
    <sheet name="JULY 22" sheetId="1" r:id="rId1"/>
    <sheet name="Sheet2" sheetId="2" r:id="rId2"/>
  </sheets>
  <definedNames>
    <definedName name="_xlnm.Print_Area" localSheetId="0">'JULY 22'!$A$1:$BD$37</definedName>
  </definedNames>
  <calcPr fullCalcOnLoad="1"/>
</workbook>
</file>

<file path=xl/sharedStrings.xml><?xml version="1.0" encoding="utf-8"?>
<sst xmlns="http://schemas.openxmlformats.org/spreadsheetml/2006/main" count="217" uniqueCount="123">
  <si>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</si>
  <si>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</si>
  <si>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</si>
  <si>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</si>
  <si>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</si>
  <si>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</si>
  <si>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</si>
  <si>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</si>
  <si>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</si>
  <si>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</si>
  <si>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</si>
  <si>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</si>
  <si>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</si>
  <si>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</si>
  <si>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</si>
  <si>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</si>
  <si>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II SHIFT ALLOWANCE</t>
  </si>
  <si>
    <t>DRESS ALLOWANCE</t>
  </si>
  <si>
    <t>TOUGH LOCATION ALLOWANCE- III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</si>
  <si>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</si>
  <si>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</si>
  <si>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</si>
  <si>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</si>
  <si>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</si>
  <si>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</si>
  <si>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</si>
  <si>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</si>
  <si>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</si>
  <si>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</si>
  <si>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</si>
  <si>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</si>
  <si>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</si>
  <si>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</si>
  <si>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</si>
  <si>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</si>
  <si>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</si>
  <si>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</si>
  <si>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</si>
  <si>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</si>
  <si>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</si>
  <si>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</si>
  <si>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</si>
  <si>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</si>
  <si>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</si>
  <si>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</si>
  <si>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</si>
  <si>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</si>
  <si>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</si>
  <si>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</si>
  <si>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</si>
  <si>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PRT</t>
  </si>
  <si>
    <t>PRINCIPAL</t>
  </si>
  <si>
    <t>HEAD MISTRESS</t>
  </si>
  <si>
    <t>PGT (PHYSICS)</t>
  </si>
  <si>
    <t>PGT (ENGLISH)</t>
  </si>
  <si>
    <t>B. Sreedhar</t>
  </si>
  <si>
    <t>PGT (CHEMISTRY)</t>
  </si>
  <si>
    <t>P. Renu</t>
  </si>
  <si>
    <t>PGT (Hindi)</t>
  </si>
  <si>
    <t>D. Ramana Rao</t>
  </si>
  <si>
    <t>PGT (Chemistry)</t>
  </si>
  <si>
    <t>PGT (CS)</t>
  </si>
  <si>
    <t>TGT  (HINDI)</t>
  </si>
  <si>
    <t>K. Janardhana Rao</t>
  </si>
  <si>
    <t>TGT (BIOLOGY)</t>
  </si>
  <si>
    <t>T. V. Ramana Murty</t>
  </si>
  <si>
    <t>T. Malathi</t>
  </si>
  <si>
    <t>D. Padma Naidu</t>
  </si>
  <si>
    <t>TGT  (S.SC.)</t>
  </si>
  <si>
    <t>TGT  (MATHS)</t>
  </si>
  <si>
    <t>Santosh Devi</t>
  </si>
  <si>
    <t>TGT(HIN)</t>
  </si>
  <si>
    <t>I. Prabhakar</t>
  </si>
  <si>
    <t>TGT (WE)</t>
  </si>
  <si>
    <t>TGT (AE)</t>
  </si>
  <si>
    <t>PRT (Music)</t>
  </si>
  <si>
    <t>Ch. Malathi</t>
  </si>
  <si>
    <t>Laxmi</t>
  </si>
  <si>
    <t>K. Krishna</t>
  </si>
  <si>
    <t>SUB STAFF</t>
  </si>
  <si>
    <t>J. Simhachalam</t>
  </si>
  <si>
    <t>KENDRIYA VIDYALAYA NO.2, NAUSENABAUGH, VISAKHAPATNAM</t>
  </si>
  <si>
    <t>ANNUAL MEMBERSHIP SUBSCRIPTION TO RESPECTIVE ASSOCIATIONS</t>
  </si>
  <si>
    <t>0</t>
  </si>
  <si>
    <t>TGT(MATHS)</t>
  </si>
  <si>
    <t>K Anand Babu</t>
  </si>
  <si>
    <t>V. Rama mohan Rao</t>
  </si>
  <si>
    <t>TGT ( ENG)</t>
  </si>
  <si>
    <t>PGT( MATHS)</t>
  </si>
  <si>
    <t>PGT (MATHS )</t>
  </si>
  <si>
    <t>PGT(COMMERCE)</t>
  </si>
  <si>
    <t>SALARY FOR THE MONTH OF  AUGUST  2022</t>
  </si>
  <si>
    <t>6/24</t>
  </si>
  <si>
    <t>N K AGGARWAL</t>
  </si>
  <si>
    <t>M BALAJI</t>
  </si>
  <si>
    <t>K.S. S. Singh</t>
  </si>
  <si>
    <t>Srinivas M</t>
  </si>
  <si>
    <t>Simhachalam M</t>
  </si>
  <si>
    <t>J Seeli</t>
  </si>
  <si>
    <t>A K Shrivas</t>
  </si>
  <si>
    <t>G Triveni</t>
  </si>
  <si>
    <t>S B K Rajulu</t>
  </si>
  <si>
    <t>S P Donka</t>
  </si>
  <si>
    <t>B Abraham</t>
  </si>
  <si>
    <t>M. V Lakshmi</t>
  </si>
  <si>
    <t xml:space="preserve">K. Padma </t>
  </si>
  <si>
    <t>A Sud</t>
  </si>
  <si>
    <t>S Chatterjee</t>
  </si>
  <si>
    <t>A Yadav</t>
  </si>
  <si>
    <t>N Kumar</t>
  </si>
  <si>
    <t>P K swamy</t>
  </si>
  <si>
    <t xml:space="preserve">DESIGNATION </t>
  </si>
  <si>
    <t xml:space="preserve">LICENCE FEES </t>
  </si>
  <si>
    <t>KWS</t>
  </si>
  <si>
    <t>NPS MGMT</t>
  </si>
  <si>
    <t xml:space="preserve">NPS OWN </t>
  </si>
  <si>
    <t>PF TAX</t>
  </si>
  <si>
    <t>IT</t>
  </si>
  <si>
    <t>DA</t>
  </si>
  <si>
    <t>TA</t>
  </si>
  <si>
    <t>DA ON TA</t>
  </si>
  <si>
    <t>HRA</t>
  </si>
  <si>
    <t>GROSS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</si>
</sst>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रु&quot;\ #,##0;&quot;रु&quot;\ \-#,##0"/>
    <numFmt numFmtId="181" formatCode="&quot;रु&quot;\ #,##0;[Red]&quot;रु&quot;\ \-#,##0"/>
    <numFmt numFmtId="182" formatCode="&quot;रु&quot;\ #,##0.00;&quot;रु&quot;\ \-#,##0.00"/>
    <numFmt numFmtId="183" formatCode="&quot;रु&quot;\ #,##0.00;[Red]&quot;रु&quot;\ \-#,##0.00"/>
    <numFmt numFmtId="184" formatCode="_ &quot;रु&quot;\ * #,##0_ ;_ &quot;रु&quot;\ * \-#,##0_ ;_ &quot;रु&quot;\ * &quot;-&quot;_ ;_ @_ "/>
    <numFmt numFmtId="185" formatCode="_ &quot;रु&quot;\ * #,##0.00_ ;_ &quot;रु&quot;\ * \-#,##0.00_ ;_ &quot;रु&quot;\ * &quot;-&quot;??_ ;_ @_ "/>
    <numFmt numFmtId="186" formatCode="0;[Red]0"/>
    <numFmt numFmtId="187" formatCode="0.0"/>
    <numFmt numFmtId="188" formatCode="000000"/>
    <numFmt numFmtId="189" formatCode="[$-409]dddd\,\ mmmm\ d\,\ yyyy"/>
    <numFmt numFmtId="190" formatCode="m/d;@"/>
    <numFmt numFmtId="191" formatCode="[$-409]d/mmm;@"/>
    <numFmt numFmtId="192" formatCode="[$-409]mmmmm/yy;@"/>
    <numFmt numFmtId="193" formatCode="[$-409]dd/mmm/yy;@"/>
    <numFmt numFmtId="194" formatCode="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6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6"/>
      <color indexed="10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26"/>
      <color indexed="8"/>
      <name val="Calibri"/>
      <family val="2"/>
    </font>
    <font>
      <b/>
      <sz val="26"/>
      <color indexed="8"/>
      <name val="Arial"/>
      <family val="2"/>
    </font>
    <font>
      <b/>
      <sz val="26"/>
      <color indexed="36"/>
      <name val="Calibri"/>
      <family val="2"/>
    </font>
    <font>
      <b/>
      <sz val="36"/>
      <name val="Calibri"/>
      <family val="2"/>
    </font>
    <font>
      <b/>
      <sz val="36"/>
      <color indexed="10"/>
      <name val="Calibri"/>
      <family val="2"/>
    </font>
    <font>
      <b/>
      <sz val="2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6"/>
      <color rgb="FFFF0000"/>
      <name val="Calibri"/>
      <family val="2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26"/>
      <color theme="1"/>
      <name val="Calibri"/>
      <family val="2"/>
    </font>
    <font>
      <b/>
      <sz val="26"/>
      <color theme="1"/>
      <name val="Arial"/>
      <family val="2"/>
    </font>
    <font>
      <b/>
      <sz val="26"/>
      <color rgb="FF7030A0"/>
      <name val="Calibri"/>
      <family val="2"/>
    </font>
    <font>
      <b/>
      <sz val="36"/>
      <color rgb="FFFF0000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/>
    </xf>
    <xf numFmtId="1" fontId="61" fillId="33" borderId="0" xfId="0" applyNumberFormat="1" applyFont="1" applyFill="1" applyAlignment="1">
      <alignment/>
    </xf>
    <xf numFmtId="1" fontId="59" fillId="33" borderId="0" xfId="0" applyNumberFormat="1" applyFont="1" applyFill="1" applyAlignment="1">
      <alignment/>
    </xf>
    <xf numFmtId="1" fontId="26" fillId="33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59" fillId="33" borderId="0" xfId="0" applyFont="1" applyFill="1" applyAlignment="1">
      <alignment wrapText="1"/>
    </xf>
    <xf numFmtId="1" fontId="63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62" fillId="33" borderId="0" xfId="0" applyFont="1" applyFill="1" applyAlignment="1">
      <alignment horizontal="left"/>
    </xf>
    <xf numFmtId="0" fontId="64" fillId="33" borderId="10" xfId="0" applyFont="1" applyFill="1" applyBorder="1" applyAlignment="1">
      <alignment horizontal="center" vertical="center"/>
    </xf>
    <xf numFmtId="1" fontId="64" fillId="33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left" vertical="center"/>
    </xf>
    <xf numFmtId="0" fontId="31" fillId="33" borderId="10" xfId="0" applyFont="1" applyFill="1" applyBorder="1" applyAlignment="1" applyProtection="1">
      <alignment vertical="center" wrapText="1"/>
      <protection locked="0"/>
    </xf>
    <xf numFmtId="0" fontId="31" fillId="33" borderId="10" xfId="0" applyFont="1" applyFill="1" applyBorder="1" applyAlignment="1" applyProtection="1">
      <alignment horizontal="left" vertical="center" wrapText="1"/>
      <protection locked="0"/>
    </xf>
    <xf numFmtId="1" fontId="65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30" fillId="33" borderId="10" xfId="0" applyFont="1" applyFill="1" applyBorder="1" applyAlignment="1" quotePrefix="1">
      <alignment horizontal="left" vertical="center"/>
    </xf>
    <xf numFmtId="0" fontId="30" fillId="33" borderId="10" xfId="0" applyFont="1" applyFill="1" applyBorder="1" applyAlignment="1" applyProtection="1">
      <alignment vertical="center" wrapText="1"/>
      <protection locked="0"/>
    </xf>
    <xf numFmtId="0" fontId="30" fillId="33" borderId="11" xfId="0" applyFont="1" applyFill="1" applyBorder="1" applyAlignment="1" applyProtection="1">
      <alignment vertical="center" wrapText="1"/>
      <protection locked="0"/>
    </xf>
    <xf numFmtId="0" fontId="30" fillId="33" borderId="0" xfId="0" applyFont="1" applyFill="1" applyAlignment="1">
      <alignment/>
    </xf>
    <xf numFmtId="1" fontId="30" fillId="33" borderId="0" xfId="0" applyNumberFormat="1" applyFont="1" applyFill="1" applyAlignment="1">
      <alignment/>
    </xf>
    <xf numFmtId="0" fontId="30" fillId="33" borderId="12" xfId="0" applyFont="1" applyFill="1" applyBorder="1" applyAlignment="1">
      <alignment horizontal="left" vertical="center"/>
    </xf>
    <xf numFmtId="188" fontId="30" fillId="33" borderId="10" xfId="0" applyNumberFormat="1" applyFont="1" applyFill="1" applyBorder="1" applyAlignment="1">
      <alignment horizontal="left" vertical="center"/>
    </xf>
    <xf numFmtId="0" fontId="30" fillId="33" borderId="10" xfId="0" applyNumberFormat="1" applyFont="1" applyFill="1" applyBorder="1" applyAlignment="1">
      <alignment horizontal="left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" fontId="65" fillId="33" borderId="0" xfId="0" applyNumberFormat="1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 applyProtection="1">
      <alignment horizontal="center" vertical="center" wrapText="1"/>
      <protection locked="0"/>
    </xf>
    <xf numFmtId="1" fontId="5" fillId="33" borderId="10" xfId="0" applyNumberFormat="1" applyFont="1" applyFill="1" applyBorder="1" applyAlignment="1" applyProtection="1">
      <alignment horizontal="right" vertical="center"/>
      <protection locked="0"/>
    </xf>
    <xf numFmtId="186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wrapText="1"/>
    </xf>
    <xf numFmtId="0" fontId="69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wrapText="1"/>
    </xf>
    <xf numFmtId="0" fontId="67" fillId="33" borderId="10" xfId="0" applyFont="1" applyFill="1" applyBorder="1" applyAlignment="1">
      <alignment wrapText="1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1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 quotePrefix="1">
      <alignment horizontal="right" vertical="center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>
      <alignment horizontal="right" vertical="center" textRotation="90" wrapText="1"/>
    </xf>
    <xf numFmtId="0" fontId="30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left" vertical="top" wrapText="1" readingOrder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textRotation="90" wrapText="1"/>
    </xf>
    <xf numFmtId="0" fontId="7" fillId="33" borderId="10" xfId="0" applyFont="1" applyFill="1" applyBorder="1" applyAlignment="1">
      <alignment horizontal="left" vertical="center" textRotation="90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 readingOrder="1"/>
    </xf>
    <xf numFmtId="0" fontId="4" fillId="33" borderId="10" xfId="0" applyFont="1" applyFill="1" applyBorder="1" applyAlignment="1">
      <alignment horizontal="left" vertical="center" textRotation="90" wrapText="1"/>
    </xf>
    <xf numFmtId="0" fontId="4" fillId="33" borderId="10" xfId="0" applyFont="1" applyFill="1" applyBorder="1" applyAlignment="1">
      <alignment horizontal="left" vertical="justify" textRotation="90" wrapText="1"/>
    </xf>
    <xf numFmtId="0" fontId="4" fillId="33" borderId="10" xfId="0" applyFont="1" applyFill="1" applyBorder="1" applyAlignment="1" applyProtection="1">
      <alignment horizontal="left" vertical="justify" textRotation="90" wrapText="1"/>
      <protection locked="0"/>
    </xf>
    <xf numFmtId="0" fontId="30" fillId="33" borderId="0" xfId="0" applyFont="1" applyFill="1" applyAlignment="1">
      <alignment horizontal="left"/>
    </xf>
    <xf numFmtId="1" fontId="36" fillId="33" borderId="10" xfId="0" applyNumberFormat="1" applyFont="1" applyFill="1" applyBorder="1" applyAlignment="1">
      <alignment wrapText="1"/>
    </xf>
    <xf numFmtId="1" fontId="70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horizontal="right" wrapText="1"/>
    </xf>
    <xf numFmtId="1" fontId="3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 readingOrder="1"/>
    </xf>
    <xf numFmtId="0" fontId="65" fillId="33" borderId="10" xfId="0" applyFont="1" applyFill="1" applyBorder="1" applyAlignment="1" quotePrefix="1">
      <alignment horizontal="left" vertical="center"/>
    </xf>
    <xf numFmtId="0" fontId="65" fillId="33" borderId="10" xfId="0" applyFont="1" applyFill="1" applyBorder="1" applyAlignment="1" applyProtection="1">
      <alignment vertical="center" wrapText="1"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1" fontId="67" fillId="33" borderId="10" xfId="0" applyNumberFormat="1" applyFont="1" applyFill="1" applyBorder="1" applyAlignment="1" applyProtection="1">
      <alignment horizontal="right" vertical="center"/>
      <protection locked="0"/>
    </xf>
    <xf numFmtId="0" fontId="67" fillId="33" borderId="10" xfId="0" applyFont="1" applyFill="1" applyBorder="1" applyAlignment="1" applyProtection="1">
      <alignment horizontal="right" vertical="center" wrapText="1"/>
      <protection locked="0"/>
    </xf>
    <xf numFmtId="0" fontId="67" fillId="33" borderId="10" xfId="0" applyFont="1" applyFill="1" applyBorder="1" applyAlignment="1">
      <alignment horizontal="right" vertical="center"/>
    </xf>
    <xf numFmtId="1" fontId="67" fillId="33" borderId="10" xfId="0" applyNumberFormat="1" applyFont="1" applyFill="1" applyBorder="1" applyAlignment="1" applyProtection="1">
      <alignment horizontal="right" vertical="center"/>
      <protection locked="0"/>
    </xf>
    <xf numFmtId="0" fontId="71" fillId="33" borderId="10" xfId="0" applyFont="1" applyFill="1" applyBorder="1" applyAlignment="1">
      <alignment wrapText="1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1" fontId="68" fillId="33" borderId="10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1" fontId="68" fillId="33" borderId="10" xfId="0" applyNumberFormat="1" applyFont="1" applyFill="1" applyBorder="1" applyAlignment="1">
      <alignment wrapText="1"/>
    </xf>
    <xf numFmtId="1" fontId="67" fillId="33" borderId="10" xfId="0" applyNumberFormat="1" applyFont="1" applyFill="1" applyBorder="1" applyAlignment="1">
      <alignment wrapText="1"/>
    </xf>
    <xf numFmtId="1" fontId="71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textRotation="90" wrapText="1"/>
    </xf>
    <xf numFmtId="0" fontId="73" fillId="33" borderId="10" xfId="0" applyFont="1" applyFill="1" applyBorder="1" applyAlignment="1">
      <alignment horizontal="left" vertical="top" wrapText="1" readingOrder="1"/>
    </xf>
    <xf numFmtId="0" fontId="67" fillId="33" borderId="0" xfId="0" applyFont="1" applyFill="1" applyAlignment="1">
      <alignment/>
    </xf>
    <xf numFmtId="0" fontId="42" fillId="33" borderId="10" xfId="0" applyFont="1" applyFill="1" applyBorder="1" applyAlignment="1" applyProtection="1">
      <alignment vertical="center" wrapText="1"/>
      <protection locked="0"/>
    </xf>
    <xf numFmtId="0" fontId="74" fillId="33" borderId="10" xfId="0" applyFont="1" applyFill="1" applyBorder="1" applyAlignment="1" applyProtection="1">
      <alignment vertical="center" wrapText="1"/>
      <protection locked="0"/>
    </xf>
    <xf numFmtId="0" fontId="38" fillId="33" borderId="10" xfId="0" applyFont="1" applyFill="1" applyBorder="1" applyAlignment="1" applyProtection="1">
      <alignment vertical="center" wrapText="1"/>
      <protection locked="0"/>
    </xf>
    <xf numFmtId="0" fontId="75" fillId="33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 applyProtection="1" quotePrefix="1">
      <alignment horizontal="right" vertical="center"/>
      <protection locked="0"/>
    </xf>
    <xf numFmtId="0" fontId="71" fillId="33" borderId="13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1"/>
  <sheetViews>
    <sheetView view="pageBreakPreview" zoomScale="70" zoomScaleNormal="70" zoomScaleSheetLayoutView="70" zoomScalePageLayoutView="0" workbookViewId="0" topLeftCell="A1">
      <pane xSplit="4" ySplit="3" topLeftCell="M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3" sqref="A1:IV16384"/>
    </sheetView>
  </sheetViews>
  <sheetFormatPr defaultColWidth="9.140625" defaultRowHeight="15"/>
  <cols>
    <col min="1" max="1" width="8.7109375" style="2" customWidth="1"/>
    <col min="2" max="2" width="18.28125" style="3" customWidth="1"/>
    <col min="3" max="3" width="45.57421875" style="102" customWidth="1"/>
    <col min="4" max="4" width="24.8515625" style="2" bestFit="1" customWidth="1"/>
    <col min="5" max="5" width="7.421875" style="4" bestFit="1" customWidth="1"/>
    <col min="6" max="6" width="8.28125" style="2" customWidth="1"/>
    <col min="7" max="7" width="11.28125" style="2" customWidth="1"/>
    <col min="8" max="8" width="9.140625" style="2" customWidth="1"/>
    <col min="9" max="9" width="20.140625" style="12" customWidth="1"/>
    <col min="10" max="10" width="17.421875" style="2" bestFit="1" customWidth="1"/>
    <col min="11" max="11" width="18.7109375" style="2" customWidth="1"/>
    <col min="12" max="12" width="18.140625" style="2" customWidth="1"/>
    <col min="13" max="13" width="19.28125" style="13" customWidth="1"/>
    <col min="14" max="14" width="17.421875" style="2" bestFit="1" customWidth="1"/>
    <col min="15" max="15" width="12.140625" style="2" bestFit="1" customWidth="1"/>
    <col min="16" max="19" width="12.57421875" style="2" bestFit="1" customWidth="1"/>
    <col min="20" max="20" width="11.28125" style="2" bestFit="1" customWidth="1"/>
    <col min="21" max="21" width="14.00390625" style="8" bestFit="1" customWidth="1"/>
    <col min="22" max="22" width="9.8515625" style="2" customWidth="1"/>
    <col min="23" max="23" width="26.140625" style="2" customWidth="1"/>
    <col min="24" max="24" width="20.7109375" style="2" customWidth="1"/>
    <col min="25" max="25" width="13.7109375" style="2" customWidth="1"/>
    <col min="26" max="27" width="9.8515625" style="2" customWidth="1"/>
    <col min="28" max="28" width="20.140625" style="2" customWidth="1"/>
    <col min="29" max="29" width="18.140625" style="2" customWidth="1"/>
    <col min="30" max="34" width="9.8515625" style="2" customWidth="1"/>
    <col min="35" max="35" width="11.7109375" style="2" customWidth="1"/>
    <col min="36" max="36" width="9.8515625" style="2" customWidth="1"/>
    <col min="37" max="37" width="19.421875" style="2" customWidth="1"/>
    <col min="38" max="38" width="15.7109375" style="2" customWidth="1"/>
    <col min="39" max="39" width="9.8515625" style="2" customWidth="1"/>
    <col min="40" max="40" width="15.140625" style="2" customWidth="1"/>
    <col min="41" max="41" width="16.7109375" style="2" customWidth="1"/>
    <col min="42" max="42" width="16.421875" style="2" customWidth="1"/>
    <col min="43" max="43" width="15.421875" style="2" customWidth="1"/>
    <col min="44" max="45" width="9.8515625" style="2" customWidth="1"/>
    <col min="46" max="46" width="15.421875" style="2" customWidth="1"/>
    <col min="47" max="47" width="11.28125" style="2" customWidth="1"/>
    <col min="48" max="48" width="12.140625" style="2" bestFit="1" customWidth="1"/>
    <col min="49" max="49" width="14.7109375" style="2" customWidth="1"/>
    <col min="50" max="50" width="6.421875" style="2" bestFit="1" customWidth="1"/>
    <col min="51" max="51" width="8.57421875" style="2" bestFit="1" customWidth="1"/>
    <col min="52" max="52" width="4.421875" style="2" bestFit="1" customWidth="1"/>
    <col min="53" max="53" width="14.140625" style="2" customWidth="1"/>
    <col min="54" max="54" width="17.421875" style="9" bestFit="1" customWidth="1"/>
    <col min="55" max="55" width="27.28125" style="9" bestFit="1" customWidth="1"/>
    <col min="56" max="56" width="38.28125" style="10" customWidth="1"/>
    <col min="57" max="57" width="9.140625" style="2" customWidth="1"/>
    <col min="58" max="16384" width="9.140625" style="2" customWidth="1"/>
  </cols>
  <sheetData>
    <row r="1" spans="1:56" ht="42.75" customHeight="1">
      <c r="A1" s="108" t="s">
        <v>81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</row>
    <row r="2" spans="1:56" ht="72.75" customHeight="1">
      <c r="A2" s="109" t="s">
        <v>91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</row>
    <row r="3" spans="1:57" s="65" customFormat="1" ht="101.25" customHeight="1">
      <c r="A3" s="64" t="s">
        <v>0</v>
      </c>
      <c r="B3" s="100" t="s">
        <v>1</v>
      </c>
      <c r="C3" s="98" t="s">
        <v>2</v>
      </c>
      <c r="D3" s="99" t="s">
        <v>3</v>
      </c>
      <c r="E3" s="67" t="s">
        <v>4</v>
      </c>
      <c r="F3" s="69" t="s">
        <v>5</v>
      </c>
      <c r="G3" s="69" t="s">
        <v>6</v>
      </c>
      <c r="H3" s="70" t="s">
        <v>7</v>
      </c>
      <c r="I3" s="71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14</v>
      </c>
      <c r="O3" s="67" t="s">
        <v>15</v>
      </c>
      <c r="P3" s="82" t="s">
        <v>19</v>
      </c>
      <c r="Q3" s="82" t="s">
        <v>20</v>
      </c>
      <c r="R3" s="82" t="s">
        <v>18</v>
      </c>
      <c r="S3" s="83" t="s">
        <v>16</v>
      </c>
      <c r="T3" s="71" t="s">
        <v>13</v>
      </c>
      <c r="U3" s="101" t="s">
        <v>21</v>
      </c>
      <c r="V3" s="71" t="s">
        <v>17</v>
      </c>
      <c r="W3" s="72" t="s">
        <v>22</v>
      </c>
      <c r="X3" s="73" t="s">
        <v>23</v>
      </c>
      <c r="Y3" s="73" t="s">
        <v>24</v>
      </c>
      <c r="Z3" s="71" t="s">
        <v>25</v>
      </c>
      <c r="AA3" s="71" t="s">
        <v>26</v>
      </c>
      <c r="AB3" s="83" t="s">
        <v>27</v>
      </c>
      <c r="AC3" s="83" t="s">
        <v>14</v>
      </c>
      <c r="AD3" s="73" t="s">
        <v>28</v>
      </c>
      <c r="AE3" s="72" t="s">
        <v>29</v>
      </c>
      <c r="AF3" s="74" t="s">
        <v>30</v>
      </c>
      <c r="AG3" s="73" t="s">
        <v>31</v>
      </c>
      <c r="AH3" s="74" t="s">
        <v>30</v>
      </c>
      <c r="AI3" s="75" t="s">
        <v>82</v>
      </c>
      <c r="AJ3" s="74" t="s">
        <v>32</v>
      </c>
      <c r="AK3" s="73" t="s">
        <v>33</v>
      </c>
      <c r="AL3" s="73" t="s">
        <v>34</v>
      </c>
      <c r="AM3" s="73" t="s">
        <v>35</v>
      </c>
      <c r="AN3" s="73" t="s">
        <v>36</v>
      </c>
      <c r="AO3" s="73" t="s">
        <v>37</v>
      </c>
      <c r="AP3" s="73" t="s">
        <v>38</v>
      </c>
      <c r="AQ3" s="74" t="s">
        <v>30</v>
      </c>
      <c r="AR3" s="72" t="s">
        <v>39</v>
      </c>
      <c r="AS3" s="74" t="s">
        <v>30</v>
      </c>
      <c r="AT3" s="74" t="s">
        <v>40</v>
      </c>
      <c r="AU3" s="71" t="s">
        <v>13</v>
      </c>
      <c r="AV3" s="71" t="s">
        <v>41</v>
      </c>
      <c r="AW3" s="73" t="s">
        <v>42</v>
      </c>
      <c r="AX3" s="73" t="s">
        <v>43</v>
      </c>
      <c r="AY3" s="73" t="s">
        <v>44</v>
      </c>
      <c r="AZ3" s="73" t="s">
        <v>45</v>
      </c>
      <c r="BA3" s="71" t="s">
        <v>46</v>
      </c>
      <c r="BB3" s="72" t="s">
        <v>47</v>
      </c>
      <c r="BC3" s="72" t="s">
        <v>48</v>
      </c>
      <c r="BD3" s="68" t="s">
        <v>49</v>
      </c>
      <c r="BE3" s="76"/>
    </row>
    <row r="4" spans="1:58" s="23" customFormat="1" ht="71.25" customHeight="1">
      <c r="A4" s="18">
        <v>1</v>
      </c>
      <c r="B4" s="19">
        <v>27568</v>
      </c>
      <c r="C4" s="103" t="s">
        <v>93</v>
      </c>
      <c r="D4" s="21" t="s">
        <v>51</v>
      </c>
      <c r="E4" s="35">
        <v>12</v>
      </c>
      <c r="F4" s="36">
        <v>1</v>
      </c>
      <c r="G4" s="36">
        <v>1</v>
      </c>
      <c r="H4" s="36">
        <v>31</v>
      </c>
      <c r="I4" s="37">
        <v>96900</v>
      </c>
      <c r="J4" s="38">
        <f>ROUND((I4)*34/100,0)</f>
        <v>32946</v>
      </c>
      <c r="K4" s="39">
        <v>3600</v>
      </c>
      <c r="L4" s="40">
        <f>INT(K4*34%)</f>
        <v>1224</v>
      </c>
      <c r="M4" s="41">
        <v>0</v>
      </c>
      <c r="N4" s="42">
        <v>0</v>
      </c>
      <c r="O4" s="42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79">
        <f>SUM(I4:V4)</f>
        <v>134670</v>
      </c>
      <c r="X4" s="43">
        <v>15000</v>
      </c>
      <c r="Y4" s="39">
        <v>200</v>
      </c>
      <c r="Z4" s="44">
        <v>0</v>
      </c>
      <c r="AA4" s="42">
        <v>0</v>
      </c>
      <c r="AB4" s="45">
        <f>N4</f>
        <v>0</v>
      </c>
      <c r="AC4" s="45">
        <f>N4</f>
        <v>0</v>
      </c>
      <c r="AD4" s="46">
        <v>0</v>
      </c>
      <c r="AE4" s="46">
        <v>0</v>
      </c>
      <c r="AF4" s="47">
        <v>0</v>
      </c>
      <c r="AG4" s="46">
        <v>0</v>
      </c>
      <c r="AH4" s="47">
        <v>0</v>
      </c>
      <c r="AI4" s="94">
        <v>0</v>
      </c>
      <c r="AJ4" s="46">
        <v>0</v>
      </c>
      <c r="AK4" s="39">
        <v>25000</v>
      </c>
      <c r="AL4" s="42">
        <v>0</v>
      </c>
      <c r="AM4" s="42">
        <v>0</v>
      </c>
      <c r="AN4" s="46">
        <v>0</v>
      </c>
      <c r="AO4" s="48">
        <f>O4</f>
        <v>0</v>
      </c>
      <c r="AP4" s="46">
        <v>0</v>
      </c>
      <c r="AQ4" s="47">
        <v>0</v>
      </c>
      <c r="AR4" s="46">
        <v>0</v>
      </c>
      <c r="AS4" s="47">
        <v>0</v>
      </c>
      <c r="AT4" s="39">
        <v>120</v>
      </c>
      <c r="AU4" s="49">
        <f>T4</f>
        <v>0</v>
      </c>
      <c r="AV4" s="42">
        <v>0</v>
      </c>
      <c r="AW4" s="42">
        <v>750</v>
      </c>
      <c r="AX4" s="46">
        <v>0</v>
      </c>
      <c r="AY4" s="46">
        <v>0</v>
      </c>
      <c r="AZ4" s="46">
        <v>0</v>
      </c>
      <c r="BA4" s="42">
        <v>0</v>
      </c>
      <c r="BB4" s="50">
        <f>SUM(X4:BA4)</f>
        <v>41070</v>
      </c>
      <c r="BC4" s="77">
        <f>SUM(W4-BB4)</f>
        <v>93600</v>
      </c>
      <c r="BD4" s="51"/>
      <c r="BE4" s="22"/>
      <c r="BF4" s="22"/>
    </row>
    <row r="5" spans="1:58" s="23" customFormat="1" ht="71.25" customHeight="1">
      <c r="A5" s="18">
        <v>2</v>
      </c>
      <c r="B5" s="84">
        <v>29341</v>
      </c>
      <c r="C5" s="104" t="s">
        <v>94</v>
      </c>
      <c r="D5" s="85" t="s">
        <v>53</v>
      </c>
      <c r="E5" s="35">
        <v>10</v>
      </c>
      <c r="F5" s="86">
        <v>1</v>
      </c>
      <c r="G5" s="86">
        <v>1</v>
      </c>
      <c r="H5" s="36">
        <v>31</v>
      </c>
      <c r="I5" s="87">
        <v>92700</v>
      </c>
      <c r="J5" s="38">
        <f>ROUND((I5)*34/100,0)</f>
        <v>31518</v>
      </c>
      <c r="K5" s="88">
        <v>3600</v>
      </c>
      <c r="L5" s="40">
        <f aca="true" t="shared" si="0" ref="L5:L36">INT(K5*34%)</f>
        <v>1224</v>
      </c>
      <c r="M5" s="89">
        <f>ROUND(I5*0.18,0)</f>
        <v>16686</v>
      </c>
      <c r="N5" s="90">
        <v>0</v>
      </c>
      <c r="O5" s="90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91">
        <f>SUM(I5:V5)</f>
        <v>145728</v>
      </c>
      <c r="X5" s="92">
        <v>19000</v>
      </c>
      <c r="Y5" s="88">
        <v>200</v>
      </c>
      <c r="Z5" s="93">
        <v>0</v>
      </c>
      <c r="AA5" s="90">
        <v>0</v>
      </c>
      <c r="AB5" s="45">
        <f>N5</f>
        <v>0</v>
      </c>
      <c r="AC5" s="45">
        <f>N5</f>
        <v>0</v>
      </c>
      <c r="AD5" s="94">
        <v>0</v>
      </c>
      <c r="AE5" s="94">
        <v>0</v>
      </c>
      <c r="AF5" s="47">
        <v>0</v>
      </c>
      <c r="AG5" s="94">
        <v>0</v>
      </c>
      <c r="AH5" s="93">
        <v>0</v>
      </c>
      <c r="AI5" s="94">
        <v>0</v>
      </c>
      <c r="AJ5" s="46">
        <v>0</v>
      </c>
      <c r="AK5" s="88">
        <v>8000</v>
      </c>
      <c r="AL5" s="90">
        <v>0</v>
      </c>
      <c r="AM5" s="90">
        <v>0</v>
      </c>
      <c r="AN5" s="94">
        <v>0</v>
      </c>
      <c r="AO5" s="95">
        <f>O5</f>
        <v>0</v>
      </c>
      <c r="AP5" s="94">
        <v>0</v>
      </c>
      <c r="AQ5" s="47">
        <v>0</v>
      </c>
      <c r="AR5" s="94">
        <v>0</v>
      </c>
      <c r="AS5" s="47">
        <v>0</v>
      </c>
      <c r="AT5" s="88">
        <v>60</v>
      </c>
      <c r="AU5" s="51">
        <f>T5</f>
        <v>0</v>
      </c>
      <c r="AV5" s="90">
        <v>0</v>
      </c>
      <c r="AW5" s="88">
        <v>0</v>
      </c>
      <c r="AX5" s="94">
        <v>0</v>
      </c>
      <c r="AY5" s="94">
        <v>0</v>
      </c>
      <c r="AZ5" s="94">
        <v>0</v>
      </c>
      <c r="BA5" s="90">
        <v>0</v>
      </c>
      <c r="BB5" s="96">
        <f>SUM(X5:BA5)</f>
        <v>27260</v>
      </c>
      <c r="BC5" s="97">
        <f>SUM(W5-BB5)</f>
        <v>118468</v>
      </c>
      <c r="BD5" s="51"/>
      <c r="BF5" s="22"/>
    </row>
    <row r="6" spans="1:58" s="23" customFormat="1" ht="71.25" customHeight="1">
      <c r="A6" s="18">
        <v>3</v>
      </c>
      <c r="B6" s="19">
        <v>27944</v>
      </c>
      <c r="C6" s="103" t="s">
        <v>95</v>
      </c>
      <c r="D6" s="20" t="s">
        <v>54</v>
      </c>
      <c r="E6" s="35">
        <v>10</v>
      </c>
      <c r="F6" s="36">
        <v>1</v>
      </c>
      <c r="G6" s="36">
        <v>1</v>
      </c>
      <c r="H6" s="36">
        <v>31</v>
      </c>
      <c r="I6" s="37">
        <v>92700</v>
      </c>
      <c r="J6" s="38">
        <f>ROUND((I6)*34/100,0)</f>
        <v>31518</v>
      </c>
      <c r="K6" s="39">
        <v>3600</v>
      </c>
      <c r="L6" s="40">
        <f t="shared" si="0"/>
        <v>1224</v>
      </c>
      <c r="M6" s="41">
        <f>ROUND(I6*0.18,0)</f>
        <v>16686</v>
      </c>
      <c r="N6" s="42">
        <v>0</v>
      </c>
      <c r="O6" s="42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79">
        <f>SUM(I6:V6)</f>
        <v>145728</v>
      </c>
      <c r="X6" s="43">
        <v>20000</v>
      </c>
      <c r="Y6" s="39">
        <v>200</v>
      </c>
      <c r="Z6" s="44">
        <v>0</v>
      </c>
      <c r="AA6" s="42">
        <v>0</v>
      </c>
      <c r="AB6" s="45">
        <f>N6</f>
        <v>0</v>
      </c>
      <c r="AC6" s="45">
        <f>N6</f>
        <v>0</v>
      </c>
      <c r="AD6" s="46">
        <v>0</v>
      </c>
      <c r="AE6" s="46">
        <v>0</v>
      </c>
      <c r="AF6" s="47">
        <v>0</v>
      </c>
      <c r="AG6" s="46">
        <v>0</v>
      </c>
      <c r="AH6" s="47">
        <v>0</v>
      </c>
      <c r="AI6" s="94">
        <v>0</v>
      </c>
      <c r="AJ6" s="46">
        <v>0</v>
      </c>
      <c r="AK6" s="39">
        <v>25000</v>
      </c>
      <c r="AL6" s="42">
        <v>21000</v>
      </c>
      <c r="AM6" s="107" t="s">
        <v>92</v>
      </c>
      <c r="AN6" s="46">
        <v>0</v>
      </c>
      <c r="AO6" s="48">
        <f>O6</f>
        <v>0</v>
      </c>
      <c r="AP6" s="46">
        <v>0</v>
      </c>
      <c r="AQ6" s="47">
        <v>0</v>
      </c>
      <c r="AR6" s="46">
        <v>0</v>
      </c>
      <c r="AS6" s="47">
        <v>0</v>
      </c>
      <c r="AT6" s="39">
        <v>60</v>
      </c>
      <c r="AU6" s="49">
        <f>T6</f>
        <v>0</v>
      </c>
      <c r="AV6" s="42">
        <v>0</v>
      </c>
      <c r="AW6" s="42">
        <v>0</v>
      </c>
      <c r="AX6" s="46">
        <v>0</v>
      </c>
      <c r="AY6" s="46">
        <v>0</v>
      </c>
      <c r="AZ6" s="46">
        <v>0</v>
      </c>
      <c r="BA6" s="42">
        <v>0</v>
      </c>
      <c r="BB6" s="50">
        <f>SUM(X6:BA6)</f>
        <v>66260</v>
      </c>
      <c r="BC6" s="77">
        <f>SUM(W6-BB6)</f>
        <v>79468</v>
      </c>
      <c r="BD6" s="51"/>
      <c r="BF6" s="22"/>
    </row>
    <row r="7" spans="1:58" s="23" customFormat="1" ht="71.25" customHeight="1">
      <c r="A7" s="18">
        <v>4</v>
      </c>
      <c r="B7" s="19">
        <v>13962</v>
      </c>
      <c r="C7" s="103" t="s">
        <v>55</v>
      </c>
      <c r="D7" s="20" t="s">
        <v>56</v>
      </c>
      <c r="E7" s="35">
        <v>10</v>
      </c>
      <c r="F7" s="36">
        <v>1</v>
      </c>
      <c r="G7" s="36">
        <v>1</v>
      </c>
      <c r="H7" s="36">
        <v>31</v>
      </c>
      <c r="I7" s="52">
        <v>87400</v>
      </c>
      <c r="J7" s="38">
        <f>ROUND((I7)*34/100,0)</f>
        <v>29716</v>
      </c>
      <c r="K7" s="39">
        <v>3600</v>
      </c>
      <c r="L7" s="40">
        <f t="shared" si="0"/>
        <v>1224</v>
      </c>
      <c r="M7" s="41">
        <f>ROUND(I7*0.18,0)</f>
        <v>15732</v>
      </c>
      <c r="N7" s="42">
        <v>0</v>
      </c>
      <c r="O7" s="42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79">
        <f>SUM(I7:V7)</f>
        <v>137672</v>
      </c>
      <c r="X7" s="43">
        <v>18000</v>
      </c>
      <c r="Y7" s="39">
        <v>200</v>
      </c>
      <c r="Z7" s="44">
        <v>0</v>
      </c>
      <c r="AA7" s="42">
        <v>0</v>
      </c>
      <c r="AB7" s="45">
        <f>N7</f>
        <v>0</v>
      </c>
      <c r="AC7" s="45">
        <f>N7</f>
        <v>0</v>
      </c>
      <c r="AD7" s="46">
        <v>0</v>
      </c>
      <c r="AE7" s="46">
        <v>0</v>
      </c>
      <c r="AF7" s="47">
        <v>0</v>
      </c>
      <c r="AG7" s="46">
        <v>0</v>
      </c>
      <c r="AH7" s="47">
        <v>0</v>
      </c>
      <c r="AI7" s="94">
        <v>0</v>
      </c>
      <c r="AJ7" s="46">
        <v>0</v>
      </c>
      <c r="AK7" s="39">
        <v>15000</v>
      </c>
      <c r="AL7" s="42">
        <v>0</v>
      </c>
      <c r="AM7" s="42">
        <v>0</v>
      </c>
      <c r="AN7" s="46">
        <v>0</v>
      </c>
      <c r="AO7" s="48">
        <f>O7</f>
        <v>0</v>
      </c>
      <c r="AP7" s="46">
        <v>0</v>
      </c>
      <c r="AQ7" s="47">
        <v>0</v>
      </c>
      <c r="AR7" s="46">
        <v>0</v>
      </c>
      <c r="AS7" s="47">
        <v>0</v>
      </c>
      <c r="AT7" s="39">
        <v>60</v>
      </c>
      <c r="AU7" s="49">
        <f>T7</f>
        <v>0</v>
      </c>
      <c r="AV7" s="42">
        <v>0</v>
      </c>
      <c r="AW7" s="42">
        <v>0</v>
      </c>
      <c r="AX7" s="46">
        <v>0</v>
      </c>
      <c r="AY7" s="46">
        <v>0</v>
      </c>
      <c r="AZ7" s="46">
        <v>0</v>
      </c>
      <c r="BA7" s="42">
        <v>0</v>
      </c>
      <c r="BB7" s="50">
        <f>SUM(X7:BA7)</f>
        <v>33260</v>
      </c>
      <c r="BC7" s="77">
        <f>SUM(W7-BB7)</f>
        <v>104412</v>
      </c>
      <c r="BD7" s="51"/>
      <c r="BF7" s="22"/>
    </row>
    <row r="8" spans="1:58" s="23" customFormat="1" ht="71.25" customHeight="1">
      <c r="A8" s="18">
        <v>5</v>
      </c>
      <c r="B8" s="19">
        <v>36234</v>
      </c>
      <c r="C8" s="103" t="s">
        <v>57</v>
      </c>
      <c r="D8" s="20" t="s">
        <v>58</v>
      </c>
      <c r="E8" s="35">
        <v>10</v>
      </c>
      <c r="F8" s="36">
        <v>1</v>
      </c>
      <c r="G8" s="36">
        <v>1</v>
      </c>
      <c r="H8" s="36">
        <v>31</v>
      </c>
      <c r="I8" s="52">
        <v>87400</v>
      </c>
      <c r="J8" s="38">
        <f>ROUND((I8)*34/100,0)</f>
        <v>29716</v>
      </c>
      <c r="K8" s="39">
        <v>3600</v>
      </c>
      <c r="L8" s="40">
        <f t="shared" si="0"/>
        <v>1224</v>
      </c>
      <c r="M8" s="41">
        <f>ROUND(I8*0.18,0)</f>
        <v>15732</v>
      </c>
      <c r="N8" s="53">
        <v>0</v>
      </c>
      <c r="O8" s="42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79">
        <f>SUM(I8:V8)</f>
        <v>137672</v>
      </c>
      <c r="X8" s="43">
        <v>11000</v>
      </c>
      <c r="Y8" s="39">
        <v>200</v>
      </c>
      <c r="Z8" s="44">
        <v>0</v>
      </c>
      <c r="AA8" s="42">
        <v>0</v>
      </c>
      <c r="AB8" s="45">
        <f>N8</f>
        <v>0</v>
      </c>
      <c r="AC8" s="45">
        <f>N8</f>
        <v>0</v>
      </c>
      <c r="AD8" s="46">
        <v>0</v>
      </c>
      <c r="AE8" s="46">
        <v>0</v>
      </c>
      <c r="AF8" s="47">
        <v>0</v>
      </c>
      <c r="AG8" s="46">
        <v>0</v>
      </c>
      <c r="AH8" s="47">
        <v>0</v>
      </c>
      <c r="AI8" s="94">
        <v>0</v>
      </c>
      <c r="AJ8" s="46">
        <v>0</v>
      </c>
      <c r="AK8" s="39">
        <v>10000</v>
      </c>
      <c r="AL8" s="42">
        <v>0</v>
      </c>
      <c r="AM8" s="42">
        <v>0</v>
      </c>
      <c r="AN8" s="46">
        <v>0</v>
      </c>
      <c r="AO8" s="48">
        <f>O8</f>
        <v>0</v>
      </c>
      <c r="AP8" s="46">
        <v>0</v>
      </c>
      <c r="AQ8" s="47">
        <v>0</v>
      </c>
      <c r="AR8" s="46">
        <v>0</v>
      </c>
      <c r="AS8" s="47">
        <v>0</v>
      </c>
      <c r="AT8" s="39">
        <v>60</v>
      </c>
      <c r="AU8" s="49">
        <f>T8</f>
        <v>0</v>
      </c>
      <c r="AV8" s="42">
        <v>0</v>
      </c>
      <c r="AW8" s="39">
        <v>0</v>
      </c>
      <c r="AX8" s="46">
        <v>0</v>
      </c>
      <c r="AY8" s="46">
        <v>0</v>
      </c>
      <c r="AZ8" s="46">
        <v>0</v>
      </c>
      <c r="BA8" s="42">
        <v>0</v>
      </c>
      <c r="BB8" s="50">
        <f>SUM(X8:BA8)</f>
        <v>21260</v>
      </c>
      <c r="BC8" s="77">
        <f>SUM(W8-BB8)</f>
        <v>116412</v>
      </c>
      <c r="BD8" s="51"/>
      <c r="BF8" s="22"/>
    </row>
    <row r="9" spans="1:58" s="23" customFormat="1" ht="71.25" customHeight="1">
      <c r="A9" s="18">
        <v>6</v>
      </c>
      <c r="B9" s="19">
        <v>11998</v>
      </c>
      <c r="C9" s="103" t="s">
        <v>59</v>
      </c>
      <c r="D9" s="20" t="s">
        <v>53</v>
      </c>
      <c r="E9" s="35">
        <v>10</v>
      </c>
      <c r="F9" s="36">
        <v>1</v>
      </c>
      <c r="G9" s="36">
        <v>1</v>
      </c>
      <c r="H9" s="36">
        <v>31</v>
      </c>
      <c r="I9" s="52">
        <v>82400</v>
      </c>
      <c r="J9" s="38">
        <f>ROUND((I9)*34/100,0)</f>
        <v>28016</v>
      </c>
      <c r="K9" s="39">
        <v>3600</v>
      </c>
      <c r="L9" s="40">
        <f t="shared" si="0"/>
        <v>1224</v>
      </c>
      <c r="M9" s="41">
        <f>ROUND(I9*0.18,0)</f>
        <v>14832</v>
      </c>
      <c r="N9" s="53">
        <v>0</v>
      </c>
      <c r="O9" s="42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79">
        <f>SUM(I9:V9)</f>
        <v>130072</v>
      </c>
      <c r="X9" s="43">
        <v>13000</v>
      </c>
      <c r="Y9" s="39">
        <v>200</v>
      </c>
      <c r="Z9" s="44">
        <v>0</v>
      </c>
      <c r="AA9" s="42">
        <v>0</v>
      </c>
      <c r="AB9" s="45">
        <f>N9</f>
        <v>0</v>
      </c>
      <c r="AC9" s="45">
        <f>N9</f>
        <v>0</v>
      </c>
      <c r="AD9" s="46">
        <v>0</v>
      </c>
      <c r="AE9" s="46">
        <v>0</v>
      </c>
      <c r="AF9" s="47">
        <v>0</v>
      </c>
      <c r="AG9" s="46">
        <v>0</v>
      </c>
      <c r="AH9" s="47">
        <v>0</v>
      </c>
      <c r="AI9" s="94">
        <v>0</v>
      </c>
      <c r="AJ9" s="46">
        <v>0</v>
      </c>
      <c r="AK9" s="42">
        <v>15000</v>
      </c>
      <c r="AL9" s="42">
        <v>0</v>
      </c>
      <c r="AM9" s="42">
        <v>0</v>
      </c>
      <c r="AN9" s="46">
        <v>0</v>
      </c>
      <c r="AO9" s="48">
        <f>O9</f>
        <v>0</v>
      </c>
      <c r="AP9" s="46">
        <v>0</v>
      </c>
      <c r="AQ9" s="47">
        <v>0</v>
      </c>
      <c r="AR9" s="46">
        <v>0</v>
      </c>
      <c r="AS9" s="47">
        <v>0</v>
      </c>
      <c r="AT9" s="39">
        <v>60</v>
      </c>
      <c r="AU9" s="49">
        <f>T9</f>
        <v>0</v>
      </c>
      <c r="AV9" s="42">
        <v>0</v>
      </c>
      <c r="AW9" s="42">
        <v>0</v>
      </c>
      <c r="AX9" s="46">
        <v>0</v>
      </c>
      <c r="AY9" s="46">
        <v>0</v>
      </c>
      <c r="AZ9" s="46">
        <v>0</v>
      </c>
      <c r="BA9" s="42">
        <v>0</v>
      </c>
      <c r="BB9" s="50">
        <f>SUM(X9:BA9)</f>
        <v>28260</v>
      </c>
      <c r="BC9" s="77">
        <f>SUM(W9-BB9)</f>
        <v>101812</v>
      </c>
      <c r="BD9" s="51"/>
      <c r="BF9" s="22"/>
    </row>
    <row r="10" spans="1:58" s="27" customFormat="1" ht="71.25" customHeight="1">
      <c r="A10" s="18">
        <v>7</v>
      </c>
      <c r="B10" s="24">
        <v>55642</v>
      </c>
      <c r="C10" s="105" t="s">
        <v>99</v>
      </c>
      <c r="D10" s="25" t="s">
        <v>61</v>
      </c>
      <c r="E10" s="57">
        <v>10</v>
      </c>
      <c r="F10" s="54">
        <v>1</v>
      </c>
      <c r="G10" s="54">
        <v>1</v>
      </c>
      <c r="H10" s="36">
        <v>31</v>
      </c>
      <c r="I10" s="52">
        <v>75400</v>
      </c>
      <c r="J10" s="38">
        <f>ROUND((I10)*34/100,0)</f>
        <v>25636</v>
      </c>
      <c r="K10" s="39">
        <v>3600</v>
      </c>
      <c r="L10" s="40">
        <f t="shared" si="0"/>
        <v>1224</v>
      </c>
      <c r="M10" s="41">
        <f>ROUND(I10*0.18,0)</f>
        <v>13572</v>
      </c>
      <c r="N10" s="53">
        <f>ROUND((I10+J10)*0.14,0)</f>
        <v>14145</v>
      </c>
      <c r="O10" s="42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80">
        <f>SUM(I10:V10)</f>
        <v>133577</v>
      </c>
      <c r="X10" s="43">
        <v>9000</v>
      </c>
      <c r="Y10" s="39">
        <v>200</v>
      </c>
      <c r="Z10" s="44">
        <v>0</v>
      </c>
      <c r="AA10" s="42">
        <v>0</v>
      </c>
      <c r="AB10" s="45">
        <f>ROUND((I10+J10)*0.1,0)</f>
        <v>10104</v>
      </c>
      <c r="AC10" s="45">
        <f>N10</f>
        <v>14145</v>
      </c>
      <c r="AD10" s="46">
        <v>0</v>
      </c>
      <c r="AE10" s="46">
        <v>0</v>
      </c>
      <c r="AF10" s="58">
        <v>0</v>
      </c>
      <c r="AG10" s="46">
        <v>0</v>
      </c>
      <c r="AH10" s="58">
        <v>0</v>
      </c>
      <c r="AI10" s="94">
        <v>0</v>
      </c>
      <c r="AJ10" s="46">
        <v>0</v>
      </c>
      <c r="AK10" s="42">
        <v>0</v>
      </c>
      <c r="AL10" s="42">
        <v>0</v>
      </c>
      <c r="AM10" s="56">
        <v>0</v>
      </c>
      <c r="AN10" s="46">
        <v>0</v>
      </c>
      <c r="AO10" s="48">
        <f>O10</f>
        <v>0</v>
      </c>
      <c r="AP10" s="46">
        <v>0</v>
      </c>
      <c r="AQ10" s="58">
        <v>0</v>
      </c>
      <c r="AR10" s="46">
        <v>0</v>
      </c>
      <c r="AS10" s="58">
        <v>0</v>
      </c>
      <c r="AT10" s="39">
        <v>60</v>
      </c>
      <c r="AU10" s="59">
        <f>T10</f>
        <v>0</v>
      </c>
      <c r="AV10" s="42">
        <v>0</v>
      </c>
      <c r="AW10" s="39">
        <v>0</v>
      </c>
      <c r="AX10" s="46">
        <v>0</v>
      </c>
      <c r="AY10" s="46">
        <v>0</v>
      </c>
      <c r="AZ10" s="46">
        <v>0</v>
      </c>
      <c r="BA10" s="42">
        <v>0</v>
      </c>
      <c r="BB10" s="50">
        <f>SUM(X10:BA10)</f>
        <v>33509</v>
      </c>
      <c r="BC10" s="77">
        <f>SUM(W10-BB10)</f>
        <v>100068</v>
      </c>
      <c r="BD10" s="51"/>
      <c r="BF10" s="28"/>
    </row>
    <row r="11" spans="1:58" s="23" customFormat="1" ht="71.25" customHeight="1">
      <c r="A11" s="18">
        <v>8</v>
      </c>
      <c r="B11" s="24">
        <v>33729</v>
      </c>
      <c r="C11" s="103" t="s">
        <v>100</v>
      </c>
      <c r="D11" s="20" t="s">
        <v>60</v>
      </c>
      <c r="E11" s="35">
        <v>8</v>
      </c>
      <c r="F11" s="36">
        <v>1</v>
      </c>
      <c r="G11" s="36">
        <v>1</v>
      </c>
      <c r="H11" s="36">
        <v>31</v>
      </c>
      <c r="I11" s="52">
        <v>76500</v>
      </c>
      <c r="J11" s="38">
        <f>ROUND((I11)*34/100,0)</f>
        <v>26010</v>
      </c>
      <c r="K11" s="39">
        <v>1800</v>
      </c>
      <c r="L11" s="40">
        <f t="shared" si="0"/>
        <v>612</v>
      </c>
      <c r="M11" s="41">
        <f>ROUND(I11*0.18,0)</f>
        <v>13770</v>
      </c>
      <c r="N11" s="53">
        <v>0</v>
      </c>
      <c r="O11" s="42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79">
        <f>SUM(I11:V11)</f>
        <v>118692</v>
      </c>
      <c r="X11" s="43">
        <v>12000</v>
      </c>
      <c r="Y11" s="39">
        <v>200</v>
      </c>
      <c r="Z11" s="44">
        <v>0</v>
      </c>
      <c r="AA11" s="42">
        <v>0</v>
      </c>
      <c r="AB11" s="45">
        <f>N11</f>
        <v>0</v>
      </c>
      <c r="AC11" s="45">
        <f>N11</f>
        <v>0</v>
      </c>
      <c r="AD11" s="46">
        <v>0</v>
      </c>
      <c r="AE11" s="46">
        <v>0</v>
      </c>
      <c r="AF11" s="47">
        <v>0</v>
      </c>
      <c r="AG11" s="46">
        <v>0</v>
      </c>
      <c r="AH11" s="47">
        <v>0</v>
      </c>
      <c r="AI11" s="94">
        <v>0</v>
      </c>
      <c r="AJ11" s="46">
        <v>0</v>
      </c>
      <c r="AK11" s="42">
        <v>9000</v>
      </c>
      <c r="AL11" s="42">
        <v>0</v>
      </c>
      <c r="AM11" s="56">
        <v>0</v>
      </c>
      <c r="AN11" s="46">
        <v>0</v>
      </c>
      <c r="AO11" s="48">
        <f>O11</f>
        <v>0</v>
      </c>
      <c r="AP11" s="46">
        <v>0</v>
      </c>
      <c r="AQ11" s="47">
        <v>0</v>
      </c>
      <c r="AR11" s="46">
        <v>0</v>
      </c>
      <c r="AS11" s="47">
        <v>0</v>
      </c>
      <c r="AT11" s="39">
        <v>60</v>
      </c>
      <c r="AU11" s="49">
        <f>T11</f>
        <v>0</v>
      </c>
      <c r="AV11" s="42">
        <v>0</v>
      </c>
      <c r="AW11" s="39">
        <v>0</v>
      </c>
      <c r="AX11" s="46">
        <v>0</v>
      </c>
      <c r="AY11" s="46">
        <v>0</v>
      </c>
      <c r="AZ11" s="46">
        <v>0</v>
      </c>
      <c r="BA11" s="42">
        <v>0</v>
      </c>
      <c r="BB11" s="50">
        <f>SUM(X11:BA11)</f>
        <v>21260</v>
      </c>
      <c r="BC11" s="77">
        <f>SUM(W11-BB11)</f>
        <v>97432</v>
      </c>
      <c r="BD11" s="51"/>
      <c r="BF11" s="22"/>
    </row>
    <row r="12" spans="1:58" s="23" customFormat="1" ht="71.25" customHeight="1">
      <c r="A12" s="18">
        <v>9</v>
      </c>
      <c r="B12" s="29">
        <v>59145</v>
      </c>
      <c r="C12" s="105" t="s">
        <v>85</v>
      </c>
      <c r="D12" s="26" t="s">
        <v>89</v>
      </c>
      <c r="E12" s="35">
        <v>8</v>
      </c>
      <c r="F12" s="54">
        <v>1</v>
      </c>
      <c r="G12" s="54">
        <v>1</v>
      </c>
      <c r="H12" s="36">
        <v>31</v>
      </c>
      <c r="I12" s="55">
        <v>60400</v>
      </c>
      <c r="J12" s="38">
        <f>ROUND((I12)*34/100,0)</f>
        <v>20536</v>
      </c>
      <c r="K12" s="39">
        <v>1800</v>
      </c>
      <c r="L12" s="40">
        <f t="shared" si="0"/>
        <v>612</v>
      </c>
      <c r="M12" s="41">
        <v>0</v>
      </c>
      <c r="N12" s="53">
        <f>ROUND((I12+J12)*0.14,0)</f>
        <v>11331</v>
      </c>
      <c r="O12" s="42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79">
        <f>SUM(I12:V12)</f>
        <v>94679</v>
      </c>
      <c r="X12" s="43">
        <v>4000</v>
      </c>
      <c r="Y12" s="39">
        <v>200</v>
      </c>
      <c r="Z12" s="44">
        <v>0</v>
      </c>
      <c r="AA12" s="42">
        <v>0</v>
      </c>
      <c r="AB12" s="45">
        <f>ROUND((I12+J12)*0.1,0)</f>
        <v>8094</v>
      </c>
      <c r="AC12" s="45">
        <f>N12</f>
        <v>11331</v>
      </c>
      <c r="AD12" s="46">
        <v>0</v>
      </c>
      <c r="AE12" s="46">
        <v>0</v>
      </c>
      <c r="AF12" s="47">
        <v>0</v>
      </c>
      <c r="AG12" s="46">
        <v>0</v>
      </c>
      <c r="AH12" s="47">
        <v>0</v>
      </c>
      <c r="AI12" s="94">
        <v>0</v>
      </c>
      <c r="AJ12" s="46">
        <v>0</v>
      </c>
      <c r="AK12" s="39">
        <v>0</v>
      </c>
      <c r="AL12" s="42">
        <v>0</v>
      </c>
      <c r="AM12" s="42">
        <v>0</v>
      </c>
      <c r="AN12" s="46">
        <v>0</v>
      </c>
      <c r="AO12" s="48">
        <f>O12</f>
        <v>0</v>
      </c>
      <c r="AP12" s="46">
        <v>0</v>
      </c>
      <c r="AQ12" s="47">
        <v>0</v>
      </c>
      <c r="AR12" s="46">
        <v>0</v>
      </c>
      <c r="AS12" s="47">
        <v>0</v>
      </c>
      <c r="AT12" s="39">
        <v>60</v>
      </c>
      <c r="AU12" s="49">
        <f>T12</f>
        <v>0</v>
      </c>
      <c r="AV12" s="42">
        <v>0</v>
      </c>
      <c r="AW12" s="39">
        <v>560</v>
      </c>
      <c r="AX12" s="46">
        <v>0</v>
      </c>
      <c r="AY12" s="46">
        <v>0</v>
      </c>
      <c r="AZ12" s="46">
        <v>0</v>
      </c>
      <c r="BA12" s="42">
        <v>0</v>
      </c>
      <c r="BB12" s="50">
        <f>SUM(X12:BA12)</f>
        <v>24245</v>
      </c>
      <c r="BC12" s="77">
        <f>SUM(W12-BB12)</f>
        <v>70434</v>
      </c>
      <c r="BD12" s="51"/>
      <c r="BF12" s="22"/>
    </row>
    <row r="13" spans="1:58" s="23" customFormat="1" ht="71.25" customHeight="1">
      <c r="A13" s="18">
        <v>10</v>
      </c>
      <c r="B13" s="29">
        <v>68306</v>
      </c>
      <c r="C13" s="105" t="s">
        <v>96</v>
      </c>
      <c r="D13" s="26" t="s">
        <v>90</v>
      </c>
      <c r="E13" s="35">
        <v>8</v>
      </c>
      <c r="F13" s="54">
        <v>1</v>
      </c>
      <c r="G13" s="54">
        <v>1</v>
      </c>
      <c r="H13" s="36">
        <v>31</v>
      </c>
      <c r="I13" s="55">
        <v>55200</v>
      </c>
      <c r="J13" s="38">
        <f>ROUND((I13)*34/100,0)</f>
        <v>18768</v>
      </c>
      <c r="K13" s="39">
        <v>1800</v>
      </c>
      <c r="L13" s="40">
        <f t="shared" si="0"/>
        <v>612</v>
      </c>
      <c r="M13" s="41">
        <v>0</v>
      </c>
      <c r="N13" s="53">
        <f>ROUND((I13+J13)*0.14,0)</f>
        <v>10356</v>
      </c>
      <c r="O13" s="42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79">
        <f>SUM(I13:V13)</f>
        <v>86736</v>
      </c>
      <c r="X13" s="43">
        <v>3000</v>
      </c>
      <c r="Y13" s="39">
        <v>200</v>
      </c>
      <c r="Z13" s="44">
        <v>0</v>
      </c>
      <c r="AA13" s="42">
        <v>0</v>
      </c>
      <c r="AB13" s="45">
        <f>ROUND((I13+J13)*0.1,0)</f>
        <v>7397</v>
      </c>
      <c r="AC13" s="45">
        <f>N13</f>
        <v>10356</v>
      </c>
      <c r="AD13" s="46">
        <v>0</v>
      </c>
      <c r="AE13" s="46">
        <v>0</v>
      </c>
      <c r="AF13" s="47">
        <v>0</v>
      </c>
      <c r="AG13" s="46">
        <v>0</v>
      </c>
      <c r="AH13" s="47">
        <v>0</v>
      </c>
      <c r="AI13" s="94">
        <v>0</v>
      </c>
      <c r="AJ13" s="46">
        <v>0</v>
      </c>
      <c r="AK13" s="39">
        <v>0</v>
      </c>
      <c r="AL13" s="42">
        <v>0</v>
      </c>
      <c r="AM13" s="42">
        <v>0</v>
      </c>
      <c r="AN13" s="46">
        <v>0</v>
      </c>
      <c r="AO13" s="48">
        <f>O13</f>
        <v>0</v>
      </c>
      <c r="AP13" s="46">
        <v>0</v>
      </c>
      <c r="AQ13" s="47">
        <v>0</v>
      </c>
      <c r="AR13" s="46">
        <v>0</v>
      </c>
      <c r="AS13" s="47">
        <v>0</v>
      </c>
      <c r="AT13" s="39">
        <v>60</v>
      </c>
      <c r="AU13" s="49">
        <f>T13</f>
        <v>0</v>
      </c>
      <c r="AV13" s="42">
        <v>0</v>
      </c>
      <c r="AW13" s="39">
        <v>560</v>
      </c>
      <c r="AX13" s="46">
        <v>0</v>
      </c>
      <c r="AY13" s="46">
        <v>0</v>
      </c>
      <c r="AZ13" s="46">
        <v>0</v>
      </c>
      <c r="BA13" s="42">
        <v>0</v>
      </c>
      <c r="BB13" s="50">
        <f>SUM(X13:BA13)</f>
        <v>21573</v>
      </c>
      <c r="BC13" s="77">
        <f>SUM(W13-BB13)</f>
        <v>65163</v>
      </c>
      <c r="BD13" s="51"/>
      <c r="BF13" s="22"/>
    </row>
    <row r="14" spans="1:58" s="23" customFormat="1" ht="71.25" customHeight="1">
      <c r="A14" s="18">
        <v>11</v>
      </c>
      <c r="B14" s="29">
        <v>56085</v>
      </c>
      <c r="C14" s="105" t="s">
        <v>97</v>
      </c>
      <c r="D14" s="26" t="s">
        <v>88</v>
      </c>
      <c r="E14" s="35">
        <v>8</v>
      </c>
      <c r="F14" s="54">
        <v>1</v>
      </c>
      <c r="G14" s="54">
        <v>1</v>
      </c>
      <c r="H14" s="36">
        <v>31</v>
      </c>
      <c r="I14" s="55">
        <v>70000</v>
      </c>
      <c r="J14" s="38">
        <f>ROUND((I14)*34/100,0)</f>
        <v>23800</v>
      </c>
      <c r="K14" s="39">
        <v>1800</v>
      </c>
      <c r="L14" s="40">
        <f t="shared" si="0"/>
        <v>612</v>
      </c>
      <c r="M14" s="41">
        <f>ROUND(I14*0.18,0)</f>
        <v>12600</v>
      </c>
      <c r="N14" s="53">
        <f>ROUND((I14+J14)*0.14,0)</f>
        <v>13132</v>
      </c>
      <c r="O14" s="42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79">
        <f>SUM(I14:V14)</f>
        <v>121944</v>
      </c>
      <c r="X14" s="43">
        <v>7000</v>
      </c>
      <c r="Y14" s="39">
        <v>200</v>
      </c>
      <c r="Z14" s="44">
        <v>0</v>
      </c>
      <c r="AA14" s="42">
        <v>0</v>
      </c>
      <c r="AB14" s="45">
        <f>ROUND((I14+J14)*0.1,0)</f>
        <v>9380</v>
      </c>
      <c r="AC14" s="45">
        <f>N14</f>
        <v>13132</v>
      </c>
      <c r="AD14" s="46">
        <v>0</v>
      </c>
      <c r="AE14" s="46">
        <v>0</v>
      </c>
      <c r="AF14" s="47">
        <v>0</v>
      </c>
      <c r="AG14" s="46">
        <v>0</v>
      </c>
      <c r="AH14" s="47">
        <v>0</v>
      </c>
      <c r="AI14" s="94">
        <v>0</v>
      </c>
      <c r="AJ14" s="46">
        <v>0</v>
      </c>
      <c r="AK14" s="39">
        <v>0</v>
      </c>
      <c r="AL14" s="42">
        <v>0</v>
      </c>
      <c r="AM14" s="42">
        <v>0</v>
      </c>
      <c r="AN14" s="46">
        <v>0</v>
      </c>
      <c r="AO14" s="48">
        <f>O14</f>
        <v>0</v>
      </c>
      <c r="AP14" s="46">
        <v>0</v>
      </c>
      <c r="AQ14" s="47">
        <v>0</v>
      </c>
      <c r="AR14" s="46">
        <v>0</v>
      </c>
      <c r="AS14" s="47">
        <v>0</v>
      </c>
      <c r="AT14" s="39">
        <v>60</v>
      </c>
      <c r="AU14" s="49">
        <f>T14</f>
        <v>0</v>
      </c>
      <c r="AV14" s="42">
        <v>0</v>
      </c>
      <c r="AW14" s="39">
        <v>0</v>
      </c>
      <c r="AX14" s="46">
        <v>0</v>
      </c>
      <c r="AY14" s="46">
        <v>0</v>
      </c>
      <c r="AZ14" s="46">
        <v>0</v>
      </c>
      <c r="BA14" s="42">
        <v>0</v>
      </c>
      <c r="BB14" s="50">
        <f>SUM(X14:BA14)</f>
        <v>29772</v>
      </c>
      <c r="BC14" s="77">
        <f>SUM(W14-BB14)</f>
        <v>92172</v>
      </c>
      <c r="BD14" s="51"/>
      <c r="BF14" s="22"/>
    </row>
    <row r="15" spans="1:58" s="23" customFormat="1" ht="71.25" customHeight="1">
      <c r="A15" s="18">
        <v>12</v>
      </c>
      <c r="B15" s="19">
        <v>29602</v>
      </c>
      <c r="C15" s="103" t="s">
        <v>98</v>
      </c>
      <c r="D15" s="20" t="s">
        <v>62</v>
      </c>
      <c r="E15" s="35">
        <v>8</v>
      </c>
      <c r="F15" s="36">
        <v>1</v>
      </c>
      <c r="G15" s="36">
        <v>1</v>
      </c>
      <c r="H15" s="36">
        <v>31</v>
      </c>
      <c r="I15" s="37">
        <v>78800</v>
      </c>
      <c r="J15" s="38">
        <f>ROUND((I15)*34/100,0)</f>
        <v>26792</v>
      </c>
      <c r="K15" s="39">
        <v>1800</v>
      </c>
      <c r="L15" s="40">
        <f t="shared" si="0"/>
        <v>612</v>
      </c>
      <c r="M15" s="41">
        <v>0</v>
      </c>
      <c r="N15" s="53">
        <v>0</v>
      </c>
      <c r="O15" s="42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79">
        <f>SUM(I15:V15)</f>
        <v>108004</v>
      </c>
      <c r="X15" s="43">
        <v>10000</v>
      </c>
      <c r="Y15" s="39">
        <v>200</v>
      </c>
      <c r="Z15" s="44">
        <v>0</v>
      </c>
      <c r="AA15" s="42">
        <v>0</v>
      </c>
      <c r="AB15" s="45">
        <v>0</v>
      </c>
      <c r="AC15" s="45">
        <v>0</v>
      </c>
      <c r="AD15" s="46">
        <v>0</v>
      </c>
      <c r="AE15" s="46">
        <v>0</v>
      </c>
      <c r="AF15" s="47">
        <v>0</v>
      </c>
      <c r="AG15" s="46">
        <v>0</v>
      </c>
      <c r="AH15" s="47">
        <v>0</v>
      </c>
      <c r="AI15" s="94">
        <v>0</v>
      </c>
      <c r="AJ15" s="46">
        <v>0</v>
      </c>
      <c r="AK15" s="39">
        <v>15000</v>
      </c>
      <c r="AL15" s="42">
        <v>0</v>
      </c>
      <c r="AM15" s="42">
        <v>0</v>
      </c>
      <c r="AN15" s="46">
        <v>0</v>
      </c>
      <c r="AO15" s="48">
        <f>O15</f>
        <v>0</v>
      </c>
      <c r="AP15" s="46">
        <v>0</v>
      </c>
      <c r="AQ15" s="47">
        <v>0</v>
      </c>
      <c r="AR15" s="46">
        <v>0</v>
      </c>
      <c r="AS15" s="47">
        <v>0</v>
      </c>
      <c r="AT15" s="39">
        <v>60</v>
      </c>
      <c r="AU15" s="49">
        <f>T15</f>
        <v>0</v>
      </c>
      <c r="AV15" s="42">
        <v>0</v>
      </c>
      <c r="AW15" s="39">
        <v>560</v>
      </c>
      <c r="AX15" s="46">
        <v>0</v>
      </c>
      <c r="AY15" s="46">
        <v>0</v>
      </c>
      <c r="AZ15" s="46">
        <v>0</v>
      </c>
      <c r="BA15" s="42">
        <v>0</v>
      </c>
      <c r="BB15" s="50">
        <f>SUM(X15:BA15)</f>
        <v>25820</v>
      </c>
      <c r="BC15" s="77">
        <f>SUM(W15-BB15)</f>
        <v>82184</v>
      </c>
      <c r="BD15" s="51"/>
      <c r="BF15" s="22"/>
    </row>
    <row r="16" spans="1:58" s="23" customFormat="1" ht="71.25" customHeight="1">
      <c r="A16" s="18">
        <v>13</v>
      </c>
      <c r="B16" s="19">
        <v>28934</v>
      </c>
      <c r="C16" s="103" t="s">
        <v>63</v>
      </c>
      <c r="D16" s="20" t="s">
        <v>64</v>
      </c>
      <c r="E16" s="35">
        <v>8</v>
      </c>
      <c r="F16" s="36">
        <v>1</v>
      </c>
      <c r="G16" s="36">
        <v>1</v>
      </c>
      <c r="H16" s="36">
        <v>31</v>
      </c>
      <c r="I16" s="37">
        <v>78800</v>
      </c>
      <c r="J16" s="38">
        <f>ROUND((I16)*34/100,0)</f>
        <v>26792</v>
      </c>
      <c r="K16" s="39">
        <v>1800</v>
      </c>
      <c r="L16" s="40">
        <f t="shared" si="0"/>
        <v>612</v>
      </c>
      <c r="M16" s="41">
        <f>ROUND(I16*0.18,0)</f>
        <v>14184</v>
      </c>
      <c r="N16" s="53">
        <v>0</v>
      </c>
      <c r="O16" s="60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79">
        <f>SUM(I16:V16)</f>
        <v>122188</v>
      </c>
      <c r="X16" s="43">
        <v>14000</v>
      </c>
      <c r="Y16" s="39">
        <v>200</v>
      </c>
      <c r="Z16" s="44">
        <v>0</v>
      </c>
      <c r="AA16" s="42">
        <v>0</v>
      </c>
      <c r="AB16" s="45">
        <v>0</v>
      </c>
      <c r="AC16" s="45">
        <v>0</v>
      </c>
      <c r="AD16" s="46">
        <v>0</v>
      </c>
      <c r="AE16" s="46">
        <v>0</v>
      </c>
      <c r="AF16" s="47">
        <v>0</v>
      </c>
      <c r="AG16" s="46">
        <v>0</v>
      </c>
      <c r="AH16" s="47">
        <v>0</v>
      </c>
      <c r="AI16" s="94">
        <v>0</v>
      </c>
      <c r="AJ16" s="46">
        <v>0</v>
      </c>
      <c r="AK16" s="39">
        <v>20000</v>
      </c>
      <c r="AL16" s="42">
        <v>0</v>
      </c>
      <c r="AM16" s="42">
        <v>0</v>
      </c>
      <c r="AN16" s="46">
        <v>0</v>
      </c>
      <c r="AO16" s="48">
        <f>O16</f>
        <v>0</v>
      </c>
      <c r="AP16" s="46">
        <v>0</v>
      </c>
      <c r="AQ16" s="47">
        <v>0</v>
      </c>
      <c r="AR16" s="46">
        <v>0</v>
      </c>
      <c r="AS16" s="47">
        <v>0</v>
      </c>
      <c r="AT16" s="39">
        <v>60</v>
      </c>
      <c r="AU16" s="49">
        <f>T16</f>
        <v>0</v>
      </c>
      <c r="AV16" s="42">
        <v>0</v>
      </c>
      <c r="AW16" s="42">
        <v>0</v>
      </c>
      <c r="AX16" s="46">
        <v>0</v>
      </c>
      <c r="AY16" s="46">
        <v>0</v>
      </c>
      <c r="AZ16" s="46">
        <v>0</v>
      </c>
      <c r="BA16" s="42">
        <v>0</v>
      </c>
      <c r="BB16" s="50">
        <f>SUM(X16:BA16)</f>
        <v>34260</v>
      </c>
      <c r="BC16" s="77">
        <f>SUM(W16-BB16)</f>
        <v>87928</v>
      </c>
      <c r="BD16" s="51"/>
      <c r="BF16" s="22"/>
    </row>
    <row r="17" spans="1:58" s="23" customFormat="1" ht="71.25" customHeight="1">
      <c r="A17" s="18">
        <v>14</v>
      </c>
      <c r="B17" s="19">
        <v>11142</v>
      </c>
      <c r="C17" s="103" t="s">
        <v>65</v>
      </c>
      <c r="D17" s="20" t="s">
        <v>64</v>
      </c>
      <c r="E17" s="35">
        <v>8</v>
      </c>
      <c r="F17" s="36">
        <v>1</v>
      </c>
      <c r="G17" s="36">
        <v>1</v>
      </c>
      <c r="H17" s="36">
        <v>31</v>
      </c>
      <c r="I17" s="37">
        <v>76500</v>
      </c>
      <c r="J17" s="38">
        <f>ROUND((I17)*34/100,0)</f>
        <v>26010</v>
      </c>
      <c r="K17" s="39">
        <v>1800</v>
      </c>
      <c r="L17" s="40">
        <f t="shared" si="0"/>
        <v>612</v>
      </c>
      <c r="M17" s="41">
        <f>ROUND(I17*0.18,0)</f>
        <v>13770</v>
      </c>
      <c r="N17" s="53">
        <v>0</v>
      </c>
      <c r="O17" s="60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79">
        <f>SUM(I17:V17)</f>
        <v>118692</v>
      </c>
      <c r="X17" s="43">
        <v>13000</v>
      </c>
      <c r="Y17" s="39">
        <v>200</v>
      </c>
      <c r="Z17" s="44">
        <v>0</v>
      </c>
      <c r="AA17" s="42">
        <v>0</v>
      </c>
      <c r="AB17" s="45">
        <v>0</v>
      </c>
      <c r="AC17" s="45">
        <v>0</v>
      </c>
      <c r="AD17" s="46">
        <v>0</v>
      </c>
      <c r="AE17" s="46">
        <v>0</v>
      </c>
      <c r="AF17" s="47">
        <v>0</v>
      </c>
      <c r="AG17" s="46">
        <v>0</v>
      </c>
      <c r="AH17" s="47">
        <v>0</v>
      </c>
      <c r="AI17" s="94">
        <v>0</v>
      </c>
      <c r="AJ17" s="46">
        <v>0</v>
      </c>
      <c r="AK17" s="39">
        <v>25000</v>
      </c>
      <c r="AL17" s="42">
        <v>0</v>
      </c>
      <c r="AM17" s="42">
        <v>0</v>
      </c>
      <c r="AN17" s="46">
        <v>0</v>
      </c>
      <c r="AO17" s="48">
        <f>O17</f>
        <v>0</v>
      </c>
      <c r="AP17" s="46">
        <v>0</v>
      </c>
      <c r="AQ17" s="47">
        <v>0</v>
      </c>
      <c r="AR17" s="46">
        <v>0</v>
      </c>
      <c r="AS17" s="47">
        <v>0</v>
      </c>
      <c r="AT17" s="39">
        <v>60</v>
      </c>
      <c r="AU17" s="49">
        <f>T17</f>
        <v>0</v>
      </c>
      <c r="AV17" s="42">
        <v>0</v>
      </c>
      <c r="AW17" s="42">
        <v>0</v>
      </c>
      <c r="AX17" s="46">
        <v>0</v>
      </c>
      <c r="AY17" s="46">
        <v>0</v>
      </c>
      <c r="AZ17" s="46">
        <v>0</v>
      </c>
      <c r="BA17" s="42">
        <v>0</v>
      </c>
      <c r="BB17" s="50">
        <f>SUM(X17:BA17)</f>
        <v>38260</v>
      </c>
      <c r="BC17" s="77">
        <f>SUM(W17-BB17)</f>
        <v>80432</v>
      </c>
      <c r="BD17" s="51"/>
      <c r="BF17" s="22"/>
    </row>
    <row r="18" spans="1:58" s="23" customFormat="1" ht="71.25" customHeight="1">
      <c r="A18" s="18">
        <v>15</v>
      </c>
      <c r="B18" s="19">
        <v>29604</v>
      </c>
      <c r="C18" s="103" t="s">
        <v>101</v>
      </c>
      <c r="D18" s="20" t="s">
        <v>84</v>
      </c>
      <c r="E18" s="35">
        <v>8</v>
      </c>
      <c r="F18" s="36">
        <v>1</v>
      </c>
      <c r="G18" s="36">
        <v>1</v>
      </c>
      <c r="H18" s="36">
        <v>31</v>
      </c>
      <c r="I18" s="37">
        <v>76500</v>
      </c>
      <c r="J18" s="38">
        <f>ROUND((I18)*34/100,0)</f>
        <v>26010</v>
      </c>
      <c r="K18" s="39">
        <v>1800</v>
      </c>
      <c r="L18" s="40">
        <f t="shared" si="0"/>
        <v>612</v>
      </c>
      <c r="M18" s="41">
        <f>ROUND(I18*0.18,0)</f>
        <v>13770</v>
      </c>
      <c r="N18" s="53">
        <v>0</v>
      </c>
      <c r="O18" s="60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79">
        <f>SUM(I18:V18)</f>
        <v>118692</v>
      </c>
      <c r="X18" s="43">
        <v>6000</v>
      </c>
      <c r="Y18" s="39">
        <v>200</v>
      </c>
      <c r="Z18" s="44">
        <v>0</v>
      </c>
      <c r="AA18" s="42">
        <v>0</v>
      </c>
      <c r="AB18" s="45">
        <v>0</v>
      </c>
      <c r="AC18" s="45">
        <v>0</v>
      </c>
      <c r="AD18" s="46">
        <v>0</v>
      </c>
      <c r="AE18" s="46">
        <v>0</v>
      </c>
      <c r="AF18" s="47">
        <v>0</v>
      </c>
      <c r="AG18" s="46">
        <v>0</v>
      </c>
      <c r="AH18" s="47">
        <v>0</v>
      </c>
      <c r="AI18" s="94">
        <v>0</v>
      </c>
      <c r="AJ18" s="46">
        <v>0</v>
      </c>
      <c r="AK18" s="39">
        <v>8000</v>
      </c>
      <c r="AL18" s="42">
        <v>0</v>
      </c>
      <c r="AM18" s="42">
        <v>0</v>
      </c>
      <c r="AN18" s="46">
        <v>0</v>
      </c>
      <c r="AO18" s="48">
        <f>O18</f>
        <v>0</v>
      </c>
      <c r="AP18" s="46">
        <v>0</v>
      </c>
      <c r="AQ18" s="47">
        <v>0</v>
      </c>
      <c r="AR18" s="46">
        <v>0</v>
      </c>
      <c r="AS18" s="47">
        <v>0</v>
      </c>
      <c r="AT18" s="39">
        <v>60</v>
      </c>
      <c r="AU18" s="49">
        <f>T18</f>
        <v>0</v>
      </c>
      <c r="AV18" s="42">
        <v>0</v>
      </c>
      <c r="AW18" s="42">
        <v>0</v>
      </c>
      <c r="AX18" s="46">
        <v>0</v>
      </c>
      <c r="AY18" s="46">
        <v>0</v>
      </c>
      <c r="AZ18" s="46">
        <v>0</v>
      </c>
      <c r="BA18" s="42">
        <v>0</v>
      </c>
      <c r="BB18" s="50">
        <f>SUM(X18:BA18)</f>
        <v>14260</v>
      </c>
      <c r="BC18" s="77">
        <f>SUM(W18-BB18)</f>
        <v>104432</v>
      </c>
      <c r="BD18" s="106"/>
      <c r="BF18" s="22"/>
    </row>
    <row r="19" spans="1:58" s="23" customFormat="1" ht="71.25" customHeight="1">
      <c r="A19" s="18">
        <v>16</v>
      </c>
      <c r="B19" s="30">
        <v>1447001</v>
      </c>
      <c r="C19" s="103" t="s">
        <v>66</v>
      </c>
      <c r="D19" s="20" t="s">
        <v>62</v>
      </c>
      <c r="E19" s="35">
        <v>8</v>
      </c>
      <c r="F19" s="36">
        <v>1</v>
      </c>
      <c r="G19" s="36">
        <v>1</v>
      </c>
      <c r="H19" s="36">
        <v>31</v>
      </c>
      <c r="I19" s="37">
        <v>76500</v>
      </c>
      <c r="J19" s="38">
        <f>ROUND((I19)*34/100,0)</f>
        <v>26010</v>
      </c>
      <c r="K19" s="39">
        <v>1800</v>
      </c>
      <c r="L19" s="40">
        <f t="shared" si="0"/>
        <v>612</v>
      </c>
      <c r="M19" s="41">
        <v>0</v>
      </c>
      <c r="N19" s="53">
        <v>0</v>
      </c>
      <c r="O19" s="42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79">
        <f>SUM(I19:V19)</f>
        <v>104922</v>
      </c>
      <c r="X19" s="43">
        <v>7000</v>
      </c>
      <c r="Y19" s="39">
        <v>200</v>
      </c>
      <c r="Z19" s="44">
        <v>0</v>
      </c>
      <c r="AA19" s="42">
        <v>0</v>
      </c>
      <c r="AB19" s="45">
        <v>0</v>
      </c>
      <c r="AC19" s="45">
        <v>0</v>
      </c>
      <c r="AD19" s="46">
        <v>0</v>
      </c>
      <c r="AE19" s="46">
        <v>0</v>
      </c>
      <c r="AF19" s="47">
        <v>0</v>
      </c>
      <c r="AG19" s="46">
        <v>0</v>
      </c>
      <c r="AH19" s="47">
        <v>0</v>
      </c>
      <c r="AI19" s="94">
        <v>0</v>
      </c>
      <c r="AJ19" s="46">
        <v>0</v>
      </c>
      <c r="AK19" s="39">
        <v>15000</v>
      </c>
      <c r="AL19" s="42">
        <v>0</v>
      </c>
      <c r="AM19" s="42">
        <v>0</v>
      </c>
      <c r="AN19" s="46">
        <v>0</v>
      </c>
      <c r="AO19" s="48">
        <f>O19</f>
        <v>0</v>
      </c>
      <c r="AP19" s="46">
        <v>0</v>
      </c>
      <c r="AQ19" s="47">
        <v>0</v>
      </c>
      <c r="AR19" s="46">
        <v>0</v>
      </c>
      <c r="AS19" s="47">
        <v>0</v>
      </c>
      <c r="AT19" s="39">
        <v>60</v>
      </c>
      <c r="AU19" s="49">
        <f>T19</f>
        <v>0</v>
      </c>
      <c r="AV19" s="42">
        <v>0</v>
      </c>
      <c r="AW19" s="42">
        <v>370</v>
      </c>
      <c r="AX19" s="46">
        <v>0</v>
      </c>
      <c r="AY19" s="46">
        <v>0</v>
      </c>
      <c r="AZ19" s="46">
        <v>0</v>
      </c>
      <c r="BA19" s="42">
        <v>0</v>
      </c>
      <c r="BB19" s="50">
        <f>SUM(X19:BA19)</f>
        <v>22630</v>
      </c>
      <c r="BC19" s="77">
        <f>SUM(W19-BB19)</f>
        <v>82292</v>
      </c>
      <c r="BD19" s="51"/>
      <c r="BF19" s="22"/>
    </row>
    <row r="20" spans="1:58" s="23" customFormat="1" ht="71.25" customHeight="1">
      <c r="A20" s="18">
        <v>17</v>
      </c>
      <c r="B20" s="31">
        <v>29610</v>
      </c>
      <c r="C20" s="103" t="s">
        <v>67</v>
      </c>
      <c r="D20" s="20" t="s">
        <v>68</v>
      </c>
      <c r="E20" s="35">
        <v>8</v>
      </c>
      <c r="F20" s="36">
        <v>1</v>
      </c>
      <c r="G20" s="36">
        <v>1</v>
      </c>
      <c r="H20" s="36">
        <v>31</v>
      </c>
      <c r="I20" s="37">
        <v>74300</v>
      </c>
      <c r="J20" s="38">
        <f>ROUND((I20)*34/100,0)</f>
        <v>25262</v>
      </c>
      <c r="K20" s="39">
        <v>1800</v>
      </c>
      <c r="L20" s="40">
        <f t="shared" si="0"/>
        <v>612</v>
      </c>
      <c r="M20" s="41">
        <f>ROUND(I20*0.18,0)</f>
        <v>13374</v>
      </c>
      <c r="N20" s="53">
        <v>0</v>
      </c>
      <c r="O20" s="60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79">
        <f>SUM(I20:V20)</f>
        <v>115348</v>
      </c>
      <c r="X20" s="43">
        <v>12000</v>
      </c>
      <c r="Y20" s="39">
        <v>200</v>
      </c>
      <c r="Z20" s="44">
        <v>0</v>
      </c>
      <c r="AA20" s="42">
        <v>0</v>
      </c>
      <c r="AB20" s="45">
        <v>0</v>
      </c>
      <c r="AC20" s="45">
        <v>0</v>
      </c>
      <c r="AD20" s="46">
        <v>0</v>
      </c>
      <c r="AE20" s="46">
        <v>0</v>
      </c>
      <c r="AF20" s="47">
        <v>0</v>
      </c>
      <c r="AG20" s="46">
        <v>0</v>
      </c>
      <c r="AH20" s="47">
        <v>0</v>
      </c>
      <c r="AI20" s="94">
        <v>0</v>
      </c>
      <c r="AJ20" s="46">
        <v>0</v>
      </c>
      <c r="AK20" s="39">
        <v>15000</v>
      </c>
      <c r="AL20" s="42">
        <v>0</v>
      </c>
      <c r="AM20" s="42">
        <v>0</v>
      </c>
      <c r="AN20" s="46">
        <v>0</v>
      </c>
      <c r="AO20" s="48">
        <f>O20</f>
        <v>0</v>
      </c>
      <c r="AP20" s="46">
        <v>0</v>
      </c>
      <c r="AQ20" s="47">
        <v>0</v>
      </c>
      <c r="AR20" s="46">
        <v>0</v>
      </c>
      <c r="AS20" s="47">
        <v>0</v>
      </c>
      <c r="AT20" s="39">
        <v>60</v>
      </c>
      <c r="AU20" s="49">
        <f>T20</f>
        <v>0</v>
      </c>
      <c r="AV20" s="42">
        <v>0</v>
      </c>
      <c r="AW20" s="39">
        <v>0</v>
      </c>
      <c r="AX20" s="46">
        <v>0</v>
      </c>
      <c r="AY20" s="46">
        <v>0</v>
      </c>
      <c r="AZ20" s="46">
        <v>0</v>
      </c>
      <c r="BA20" s="42">
        <v>0</v>
      </c>
      <c r="BB20" s="50">
        <f>SUM(X20:BA20)</f>
        <v>27260</v>
      </c>
      <c r="BC20" s="77">
        <f>SUM(W20-BB20)</f>
        <v>88088</v>
      </c>
      <c r="BD20" s="51"/>
      <c r="BF20" s="22"/>
    </row>
    <row r="21" spans="1:58" s="23" customFormat="1" ht="71.25" customHeight="1">
      <c r="A21" s="18">
        <v>18</v>
      </c>
      <c r="B21" s="19">
        <v>29538</v>
      </c>
      <c r="C21" s="103" t="s">
        <v>86</v>
      </c>
      <c r="D21" s="20" t="s">
        <v>69</v>
      </c>
      <c r="E21" s="35">
        <v>8</v>
      </c>
      <c r="F21" s="36">
        <v>1</v>
      </c>
      <c r="G21" s="36">
        <v>1</v>
      </c>
      <c r="H21" s="36">
        <v>31</v>
      </c>
      <c r="I21" s="37">
        <v>74300</v>
      </c>
      <c r="J21" s="38">
        <f>ROUND((I21)*34/100,0)</f>
        <v>25262</v>
      </c>
      <c r="K21" s="39">
        <v>1800</v>
      </c>
      <c r="L21" s="40">
        <f t="shared" si="0"/>
        <v>612</v>
      </c>
      <c r="M21" s="41">
        <f>ROUND(I21*0.18,0)</f>
        <v>13374</v>
      </c>
      <c r="N21" s="53">
        <v>0</v>
      </c>
      <c r="O21" s="60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79">
        <f>SUM(I21:V21)</f>
        <v>115348</v>
      </c>
      <c r="X21" s="43">
        <v>0</v>
      </c>
      <c r="Y21" s="39">
        <v>200</v>
      </c>
      <c r="Z21" s="44">
        <v>0</v>
      </c>
      <c r="AA21" s="42">
        <v>0</v>
      </c>
      <c r="AB21" s="45">
        <v>0</v>
      </c>
      <c r="AC21" s="45">
        <v>0</v>
      </c>
      <c r="AD21" s="46">
        <v>0</v>
      </c>
      <c r="AE21" s="46">
        <v>0</v>
      </c>
      <c r="AF21" s="47">
        <v>0</v>
      </c>
      <c r="AG21" s="46">
        <v>0</v>
      </c>
      <c r="AH21" s="47">
        <v>0</v>
      </c>
      <c r="AI21" s="94">
        <v>0</v>
      </c>
      <c r="AJ21" s="46">
        <v>0</v>
      </c>
      <c r="AK21" s="39">
        <v>0</v>
      </c>
      <c r="AL21" s="42">
        <v>0</v>
      </c>
      <c r="AM21" s="42">
        <v>0</v>
      </c>
      <c r="AN21" s="46">
        <v>0</v>
      </c>
      <c r="AO21" s="48">
        <f>O21</f>
        <v>0</v>
      </c>
      <c r="AP21" s="46">
        <v>0</v>
      </c>
      <c r="AQ21" s="47">
        <v>0</v>
      </c>
      <c r="AR21" s="46">
        <v>0</v>
      </c>
      <c r="AS21" s="47">
        <v>0</v>
      </c>
      <c r="AT21" s="39">
        <v>60</v>
      </c>
      <c r="AU21" s="49">
        <f>T21</f>
        <v>0</v>
      </c>
      <c r="AV21" s="42">
        <v>0</v>
      </c>
      <c r="AW21" s="39">
        <v>0</v>
      </c>
      <c r="AX21" s="46">
        <v>0</v>
      </c>
      <c r="AY21" s="46">
        <v>0</v>
      </c>
      <c r="AZ21" s="46">
        <v>0</v>
      </c>
      <c r="BA21" s="42">
        <v>0</v>
      </c>
      <c r="BB21" s="50">
        <f>SUM(X21:BA21)</f>
        <v>260</v>
      </c>
      <c r="BC21" s="77">
        <f>SUM(W21-BB21)</f>
        <v>115088</v>
      </c>
      <c r="BD21" s="51"/>
      <c r="BF21" s="22"/>
    </row>
    <row r="22" spans="1:58" s="23" customFormat="1" ht="71.25" customHeight="1">
      <c r="A22" s="18">
        <v>19</v>
      </c>
      <c r="B22" s="19">
        <v>9175</v>
      </c>
      <c r="C22" s="103" t="s">
        <v>102</v>
      </c>
      <c r="D22" s="20" t="s">
        <v>69</v>
      </c>
      <c r="E22" s="35">
        <v>8</v>
      </c>
      <c r="F22" s="36">
        <v>1</v>
      </c>
      <c r="G22" s="36">
        <v>1</v>
      </c>
      <c r="H22" s="36">
        <v>31</v>
      </c>
      <c r="I22" s="37">
        <v>68000</v>
      </c>
      <c r="J22" s="38">
        <f>ROUND((I22)*34/100,0)</f>
        <v>23120</v>
      </c>
      <c r="K22" s="39">
        <v>1800</v>
      </c>
      <c r="L22" s="40">
        <f t="shared" si="0"/>
        <v>612</v>
      </c>
      <c r="M22" s="41">
        <f>ROUND(I22*0.18,0)</f>
        <v>12240</v>
      </c>
      <c r="N22" s="53">
        <f>ROUND((I22+J22)*0.14,0)</f>
        <v>12757</v>
      </c>
      <c r="O22" s="60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79">
        <f>SUM(I22:V22)</f>
        <v>118529</v>
      </c>
      <c r="X22" s="43">
        <v>4000</v>
      </c>
      <c r="Y22" s="39">
        <v>200</v>
      </c>
      <c r="Z22" s="44">
        <v>0</v>
      </c>
      <c r="AA22" s="42">
        <v>0</v>
      </c>
      <c r="AB22" s="45">
        <f>ROUND((I22+J22)*0.1,0)</f>
        <v>9112</v>
      </c>
      <c r="AC22" s="45">
        <f>N22</f>
        <v>12757</v>
      </c>
      <c r="AD22" s="46">
        <v>0</v>
      </c>
      <c r="AE22" s="46">
        <v>0</v>
      </c>
      <c r="AF22" s="47">
        <v>0</v>
      </c>
      <c r="AG22" s="46">
        <v>0</v>
      </c>
      <c r="AH22" s="47">
        <v>0</v>
      </c>
      <c r="AI22" s="94">
        <v>0</v>
      </c>
      <c r="AJ22" s="46">
        <v>0</v>
      </c>
      <c r="AK22" s="39">
        <v>0</v>
      </c>
      <c r="AL22" s="42">
        <v>0</v>
      </c>
      <c r="AM22" s="42">
        <v>0</v>
      </c>
      <c r="AN22" s="46">
        <v>0</v>
      </c>
      <c r="AO22" s="48">
        <f>O22</f>
        <v>0</v>
      </c>
      <c r="AP22" s="46">
        <v>0</v>
      </c>
      <c r="AQ22" s="47">
        <v>0</v>
      </c>
      <c r="AR22" s="46">
        <v>0</v>
      </c>
      <c r="AS22" s="47">
        <v>0</v>
      </c>
      <c r="AT22" s="39">
        <v>60</v>
      </c>
      <c r="AU22" s="49">
        <f>T22</f>
        <v>0</v>
      </c>
      <c r="AV22" s="42">
        <v>0</v>
      </c>
      <c r="AW22" s="39">
        <v>0</v>
      </c>
      <c r="AX22" s="46">
        <v>0</v>
      </c>
      <c r="AY22" s="46">
        <v>0</v>
      </c>
      <c r="AZ22" s="46">
        <v>0</v>
      </c>
      <c r="BA22" s="42">
        <v>0</v>
      </c>
      <c r="BB22" s="50">
        <f>SUM(X22:BA22)</f>
        <v>26129</v>
      </c>
      <c r="BC22" s="77">
        <f>SUM(W22-BB22)</f>
        <v>92400</v>
      </c>
      <c r="BD22" s="51"/>
      <c r="BF22" s="22"/>
    </row>
    <row r="23" spans="1:58" s="23" customFormat="1" ht="71.25" customHeight="1">
      <c r="A23" s="18">
        <v>20</v>
      </c>
      <c r="B23" s="29">
        <v>78548</v>
      </c>
      <c r="C23" s="105" t="s">
        <v>70</v>
      </c>
      <c r="D23" s="26" t="s">
        <v>71</v>
      </c>
      <c r="E23" s="35">
        <v>7</v>
      </c>
      <c r="F23" s="54">
        <v>1</v>
      </c>
      <c r="G23" s="54">
        <v>1</v>
      </c>
      <c r="H23" s="36">
        <v>31</v>
      </c>
      <c r="I23" s="55">
        <v>49000</v>
      </c>
      <c r="J23" s="38">
        <f>ROUND((I23)*34/100,0)</f>
        <v>16660</v>
      </c>
      <c r="K23" s="39">
        <v>1800</v>
      </c>
      <c r="L23" s="40">
        <f t="shared" si="0"/>
        <v>612</v>
      </c>
      <c r="M23" s="41">
        <v>0</v>
      </c>
      <c r="N23" s="53">
        <f>ROUND((I23+J23)*0.14,0)</f>
        <v>9192</v>
      </c>
      <c r="O23" s="42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79">
        <f>SUM(I23:V23)</f>
        <v>77264</v>
      </c>
      <c r="X23" s="43">
        <v>1000</v>
      </c>
      <c r="Y23" s="39">
        <v>200</v>
      </c>
      <c r="Z23" s="44">
        <v>0</v>
      </c>
      <c r="AA23" s="42">
        <v>0</v>
      </c>
      <c r="AB23" s="45">
        <f>ROUND((I23+J23)*0.1,0)</f>
        <v>6566</v>
      </c>
      <c r="AC23" s="45">
        <f>N23</f>
        <v>9192</v>
      </c>
      <c r="AD23" s="46">
        <v>0</v>
      </c>
      <c r="AE23" s="46">
        <v>0</v>
      </c>
      <c r="AF23" s="47">
        <v>0</v>
      </c>
      <c r="AG23" s="46">
        <v>0</v>
      </c>
      <c r="AH23" s="47">
        <v>0</v>
      </c>
      <c r="AI23" s="94">
        <v>0</v>
      </c>
      <c r="AJ23" s="46">
        <v>0</v>
      </c>
      <c r="AK23" s="39">
        <v>0</v>
      </c>
      <c r="AL23" s="42">
        <v>0</v>
      </c>
      <c r="AM23" s="42">
        <v>0</v>
      </c>
      <c r="AN23" s="46">
        <v>0</v>
      </c>
      <c r="AO23" s="48">
        <f>O23</f>
        <v>0</v>
      </c>
      <c r="AP23" s="46">
        <v>0</v>
      </c>
      <c r="AQ23" s="47">
        <v>0</v>
      </c>
      <c r="AR23" s="46">
        <v>0</v>
      </c>
      <c r="AS23" s="47">
        <v>0</v>
      </c>
      <c r="AT23" s="39">
        <v>60</v>
      </c>
      <c r="AU23" s="49">
        <f>T23</f>
        <v>0</v>
      </c>
      <c r="AV23" s="42">
        <v>0</v>
      </c>
      <c r="AW23" s="39">
        <v>560</v>
      </c>
      <c r="AX23" s="46">
        <v>0</v>
      </c>
      <c r="AY23" s="46">
        <v>0</v>
      </c>
      <c r="AZ23" s="46">
        <v>0</v>
      </c>
      <c r="BA23" s="42">
        <v>0</v>
      </c>
      <c r="BB23" s="50">
        <f>SUM(X23:BA23)</f>
        <v>17578</v>
      </c>
      <c r="BC23" s="77">
        <f>SUM(W23-BB23)</f>
        <v>59686</v>
      </c>
      <c r="BD23" s="51"/>
      <c r="BF23" s="22"/>
    </row>
    <row r="24" spans="1:58" s="23" customFormat="1" ht="71.25" customHeight="1">
      <c r="A24" s="18">
        <v>21</v>
      </c>
      <c r="B24" s="29">
        <v>82661</v>
      </c>
      <c r="C24" s="105" t="s">
        <v>110</v>
      </c>
      <c r="D24" s="26" t="s">
        <v>87</v>
      </c>
      <c r="E24" s="35">
        <v>7</v>
      </c>
      <c r="F24" s="54">
        <v>1</v>
      </c>
      <c r="G24" s="54">
        <v>1</v>
      </c>
      <c r="H24" s="36">
        <v>31</v>
      </c>
      <c r="I24" s="55">
        <v>47600</v>
      </c>
      <c r="J24" s="38">
        <f>ROUND((I24)*34/100,0)</f>
        <v>16184</v>
      </c>
      <c r="K24" s="39">
        <v>1800</v>
      </c>
      <c r="L24" s="40">
        <f t="shared" si="0"/>
        <v>612</v>
      </c>
      <c r="M24" s="41">
        <v>0</v>
      </c>
      <c r="N24" s="53">
        <f>ROUND((I24+J24)*0.14,0)</f>
        <v>8930</v>
      </c>
      <c r="O24" s="42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79">
        <f>SUM(I24:V24)</f>
        <v>75126</v>
      </c>
      <c r="X24" s="43">
        <v>3000</v>
      </c>
      <c r="Y24" s="39">
        <v>200</v>
      </c>
      <c r="Z24" s="44">
        <v>0</v>
      </c>
      <c r="AA24" s="42">
        <v>0</v>
      </c>
      <c r="AB24" s="45">
        <f>ROUND((I24+J24)*0.1,0)</f>
        <v>6378</v>
      </c>
      <c r="AC24" s="45">
        <f>N24</f>
        <v>8930</v>
      </c>
      <c r="AD24" s="46">
        <v>0</v>
      </c>
      <c r="AE24" s="46">
        <v>0</v>
      </c>
      <c r="AF24" s="47">
        <v>0</v>
      </c>
      <c r="AG24" s="46">
        <v>0</v>
      </c>
      <c r="AH24" s="47">
        <v>0</v>
      </c>
      <c r="AI24" s="94">
        <v>0</v>
      </c>
      <c r="AJ24" s="46">
        <v>0</v>
      </c>
      <c r="AK24" s="39">
        <v>0</v>
      </c>
      <c r="AL24" s="42">
        <v>0</v>
      </c>
      <c r="AM24" s="42">
        <v>0</v>
      </c>
      <c r="AN24" s="46">
        <v>0</v>
      </c>
      <c r="AO24" s="48">
        <f>O24</f>
        <v>0</v>
      </c>
      <c r="AP24" s="46">
        <v>0</v>
      </c>
      <c r="AQ24" s="47">
        <v>0</v>
      </c>
      <c r="AR24" s="46">
        <v>0</v>
      </c>
      <c r="AS24" s="47">
        <v>0</v>
      </c>
      <c r="AT24" s="39">
        <v>60</v>
      </c>
      <c r="AU24" s="49">
        <f>T24</f>
        <v>0</v>
      </c>
      <c r="AV24" s="42">
        <v>0</v>
      </c>
      <c r="AW24" s="39">
        <v>560</v>
      </c>
      <c r="AX24" s="46">
        <v>0</v>
      </c>
      <c r="AY24" s="46">
        <v>0</v>
      </c>
      <c r="AZ24" s="46">
        <v>0</v>
      </c>
      <c r="BA24" s="42">
        <v>0</v>
      </c>
      <c r="BB24" s="50">
        <f>SUM(X24:BA24)</f>
        <v>19128</v>
      </c>
      <c r="BC24" s="77">
        <f>SUM(W24-BB24)</f>
        <v>55998</v>
      </c>
      <c r="BD24" s="51"/>
      <c r="BF24" s="22"/>
    </row>
    <row r="25" spans="1:58" s="23" customFormat="1" ht="71.25" customHeight="1">
      <c r="A25" s="18">
        <v>22</v>
      </c>
      <c r="B25" s="19">
        <v>28272</v>
      </c>
      <c r="C25" s="103" t="s">
        <v>72</v>
      </c>
      <c r="D25" s="20" t="s">
        <v>73</v>
      </c>
      <c r="E25" s="35">
        <v>8</v>
      </c>
      <c r="F25" s="36">
        <v>1</v>
      </c>
      <c r="G25" s="36">
        <v>1</v>
      </c>
      <c r="H25" s="36">
        <v>31</v>
      </c>
      <c r="I25" s="37">
        <v>81200</v>
      </c>
      <c r="J25" s="38">
        <f>ROUND((I25)*34/100,0)</f>
        <v>27608</v>
      </c>
      <c r="K25" s="39">
        <v>1800</v>
      </c>
      <c r="L25" s="40">
        <f t="shared" si="0"/>
        <v>612</v>
      </c>
      <c r="M25" s="41">
        <f>ROUND(I25*0.18,0)</f>
        <v>14616</v>
      </c>
      <c r="N25" s="53">
        <v>0</v>
      </c>
      <c r="O25" s="42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79">
        <f>SUM(I25:V25)</f>
        <v>125836</v>
      </c>
      <c r="X25" s="43">
        <v>7000</v>
      </c>
      <c r="Y25" s="39">
        <v>200</v>
      </c>
      <c r="Z25" s="44">
        <v>0</v>
      </c>
      <c r="AA25" s="42">
        <v>0</v>
      </c>
      <c r="AB25" s="45">
        <v>0</v>
      </c>
      <c r="AC25" s="45">
        <f>N25</f>
        <v>0</v>
      </c>
      <c r="AD25" s="46">
        <v>0</v>
      </c>
      <c r="AE25" s="46">
        <v>0</v>
      </c>
      <c r="AF25" s="47">
        <v>0</v>
      </c>
      <c r="AG25" s="46">
        <v>0</v>
      </c>
      <c r="AH25" s="47">
        <v>0</v>
      </c>
      <c r="AI25" s="94">
        <v>0</v>
      </c>
      <c r="AJ25" s="46">
        <v>0</v>
      </c>
      <c r="AK25" s="39">
        <v>25000</v>
      </c>
      <c r="AL25" s="42">
        <v>0</v>
      </c>
      <c r="AM25" s="56">
        <v>0</v>
      </c>
      <c r="AN25" s="46">
        <v>0</v>
      </c>
      <c r="AO25" s="48">
        <f>O25</f>
        <v>0</v>
      </c>
      <c r="AP25" s="46">
        <v>0</v>
      </c>
      <c r="AQ25" s="47">
        <v>0</v>
      </c>
      <c r="AR25" s="46">
        <v>0</v>
      </c>
      <c r="AS25" s="47">
        <v>0</v>
      </c>
      <c r="AT25" s="39">
        <v>60</v>
      </c>
      <c r="AU25" s="49">
        <f>T25</f>
        <v>0</v>
      </c>
      <c r="AV25" s="42">
        <v>0</v>
      </c>
      <c r="AW25" s="39">
        <v>0</v>
      </c>
      <c r="AX25" s="46">
        <v>0</v>
      </c>
      <c r="AY25" s="46">
        <v>0</v>
      </c>
      <c r="AZ25" s="46">
        <v>0</v>
      </c>
      <c r="BA25" s="42">
        <v>0</v>
      </c>
      <c r="BB25" s="50">
        <f>SUM(X25:BA25)</f>
        <v>32260</v>
      </c>
      <c r="BC25" s="77">
        <f>SUM(W25-BB25)</f>
        <v>93576</v>
      </c>
      <c r="BD25" s="51"/>
      <c r="BF25" s="22"/>
    </row>
    <row r="26" spans="1:58" s="23" customFormat="1" ht="71.25" customHeight="1">
      <c r="A26" s="18">
        <v>23</v>
      </c>
      <c r="B26" s="19">
        <v>29559</v>
      </c>
      <c r="C26" s="103" t="s">
        <v>103</v>
      </c>
      <c r="D26" s="20" t="s">
        <v>74</v>
      </c>
      <c r="E26" s="35">
        <v>8</v>
      </c>
      <c r="F26" s="36">
        <v>1</v>
      </c>
      <c r="G26" s="36">
        <v>1</v>
      </c>
      <c r="H26" s="36">
        <v>31</v>
      </c>
      <c r="I26" s="37">
        <v>76500</v>
      </c>
      <c r="J26" s="38">
        <f>ROUND((I26)*34/100,0)</f>
        <v>26010</v>
      </c>
      <c r="K26" s="39">
        <v>1800</v>
      </c>
      <c r="L26" s="40">
        <f t="shared" si="0"/>
        <v>612</v>
      </c>
      <c r="M26" s="41">
        <v>0</v>
      </c>
      <c r="N26" s="53">
        <v>0</v>
      </c>
      <c r="O26" s="42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79">
        <f>SUM(I26:V26)</f>
        <v>104922</v>
      </c>
      <c r="X26" s="43">
        <v>8000</v>
      </c>
      <c r="Y26" s="39">
        <v>200</v>
      </c>
      <c r="Z26" s="44">
        <v>0</v>
      </c>
      <c r="AA26" s="42">
        <v>0</v>
      </c>
      <c r="AB26" s="45">
        <v>0</v>
      </c>
      <c r="AC26" s="45">
        <f>N26</f>
        <v>0</v>
      </c>
      <c r="AD26" s="46">
        <v>0</v>
      </c>
      <c r="AE26" s="46">
        <v>0</v>
      </c>
      <c r="AF26" s="47">
        <v>0</v>
      </c>
      <c r="AG26" s="46">
        <v>0</v>
      </c>
      <c r="AH26" s="47">
        <v>0</v>
      </c>
      <c r="AI26" s="94">
        <v>0</v>
      </c>
      <c r="AJ26" s="46">
        <v>0</v>
      </c>
      <c r="AK26" s="39">
        <v>10000</v>
      </c>
      <c r="AL26" s="42">
        <v>0</v>
      </c>
      <c r="AM26" s="42">
        <v>0</v>
      </c>
      <c r="AN26" s="46">
        <v>0</v>
      </c>
      <c r="AO26" s="48">
        <f>O26</f>
        <v>0</v>
      </c>
      <c r="AP26" s="46">
        <v>0</v>
      </c>
      <c r="AQ26" s="47">
        <v>0</v>
      </c>
      <c r="AR26" s="46">
        <v>0</v>
      </c>
      <c r="AS26" s="47">
        <v>0</v>
      </c>
      <c r="AT26" s="39">
        <v>60</v>
      </c>
      <c r="AU26" s="49">
        <f>T26</f>
        <v>0</v>
      </c>
      <c r="AV26" s="42">
        <v>0</v>
      </c>
      <c r="AW26" s="39">
        <v>0</v>
      </c>
      <c r="AX26" s="46">
        <v>0</v>
      </c>
      <c r="AY26" s="46">
        <v>0</v>
      </c>
      <c r="AZ26" s="46">
        <v>0</v>
      </c>
      <c r="BA26" s="42">
        <v>0</v>
      </c>
      <c r="BB26" s="50">
        <f>SUM(X26:BA26)</f>
        <v>18260</v>
      </c>
      <c r="BC26" s="77">
        <f>SUM(W26-BB26)</f>
        <v>86662</v>
      </c>
      <c r="BD26" s="51"/>
      <c r="BF26" s="22"/>
    </row>
    <row r="27" spans="1:58" s="23" customFormat="1" ht="71.25" customHeight="1">
      <c r="A27" s="18">
        <v>24</v>
      </c>
      <c r="B27" s="19">
        <v>29758</v>
      </c>
      <c r="C27" s="103" t="s">
        <v>104</v>
      </c>
      <c r="D27" s="20" t="s">
        <v>52</v>
      </c>
      <c r="E27" s="35">
        <v>7</v>
      </c>
      <c r="F27" s="36">
        <v>1</v>
      </c>
      <c r="G27" s="36">
        <v>1</v>
      </c>
      <c r="H27" s="36">
        <v>31</v>
      </c>
      <c r="I27" s="37">
        <v>70000</v>
      </c>
      <c r="J27" s="38">
        <f>ROUND((I27)*34/100,0)</f>
        <v>23800</v>
      </c>
      <c r="K27" s="39">
        <v>1800</v>
      </c>
      <c r="L27" s="40">
        <f t="shared" si="0"/>
        <v>612</v>
      </c>
      <c r="M27" s="41">
        <f>ROUND(I27*0.18,0)</f>
        <v>12600</v>
      </c>
      <c r="N27" s="42">
        <v>0</v>
      </c>
      <c r="O27" s="42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79">
        <f>SUM(I27:V27)</f>
        <v>108812</v>
      </c>
      <c r="X27" s="43">
        <v>9000</v>
      </c>
      <c r="Y27" s="39">
        <v>200</v>
      </c>
      <c r="Z27" s="44">
        <v>0</v>
      </c>
      <c r="AA27" s="42">
        <v>0</v>
      </c>
      <c r="AB27" s="45">
        <f>N27</f>
        <v>0</v>
      </c>
      <c r="AC27" s="45">
        <f>N27</f>
        <v>0</v>
      </c>
      <c r="AD27" s="46">
        <v>0</v>
      </c>
      <c r="AE27" s="46">
        <v>0</v>
      </c>
      <c r="AF27" s="47">
        <v>0</v>
      </c>
      <c r="AG27" s="46">
        <v>0</v>
      </c>
      <c r="AH27" s="47">
        <v>0</v>
      </c>
      <c r="AI27" s="94">
        <v>0</v>
      </c>
      <c r="AJ27" s="46">
        <v>0</v>
      </c>
      <c r="AK27" s="39">
        <v>15000</v>
      </c>
      <c r="AL27" s="42">
        <v>0</v>
      </c>
      <c r="AM27" s="42">
        <v>0</v>
      </c>
      <c r="AN27" s="46">
        <v>0</v>
      </c>
      <c r="AO27" s="48">
        <f>O27</f>
        <v>0</v>
      </c>
      <c r="AP27" s="46">
        <v>0</v>
      </c>
      <c r="AQ27" s="47">
        <v>0</v>
      </c>
      <c r="AR27" s="46">
        <v>0</v>
      </c>
      <c r="AS27" s="47">
        <v>0</v>
      </c>
      <c r="AT27" s="39">
        <v>60</v>
      </c>
      <c r="AU27" s="49">
        <f>T27</f>
        <v>0</v>
      </c>
      <c r="AV27" s="42">
        <v>0</v>
      </c>
      <c r="AW27" s="42">
        <v>0</v>
      </c>
      <c r="AX27" s="46">
        <v>0</v>
      </c>
      <c r="AY27" s="46">
        <v>0</v>
      </c>
      <c r="AZ27" s="46">
        <v>0</v>
      </c>
      <c r="BA27" s="42">
        <v>0</v>
      </c>
      <c r="BB27" s="50">
        <f>SUM(X27:BA27)</f>
        <v>24260</v>
      </c>
      <c r="BC27" s="77">
        <f>SUM(W27-BB27)</f>
        <v>84552</v>
      </c>
      <c r="BD27" s="51"/>
      <c r="BE27" s="22"/>
      <c r="BF27" s="22"/>
    </row>
    <row r="28" spans="1:58" s="23" customFormat="1" ht="71.25" customHeight="1">
      <c r="A28" s="18">
        <v>25</v>
      </c>
      <c r="B28" s="19">
        <v>29585</v>
      </c>
      <c r="C28" s="103" t="s">
        <v>76</v>
      </c>
      <c r="D28" s="20" t="s">
        <v>50</v>
      </c>
      <c r="E28" s="35">
        <v>7</v>
      </c>
      <c r="F28" s="36">
        <v>1</v>
      </c>
      <c r="G28" s="36">
        <v>1</v>
      </c>
      <c r="H28" s="36">
        <v>31</v>
      </c>
      <c r="I28" s="37">
        <v>68000</v>
      </c>
      <c r="J28" s="38">
        <f>ROUND((I28)*34/100,0)</f>
        <v>23120</v>
      </c>
      <c r="K28" s="39">
        <v>1800</v>
      </c>
      <c r="L28" s="40">
        <f t="shared" si="0"/>
        <v>612</v>
      </c>
      <c r="M28" s="41">
        <f>ROUND(I28*0.18,0)</f>
        <v>12240</v>
      </c>
      <c r="N28" s="53">
        <v>0</v>
      </c>
      <c r="O28" s="60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79">
        <f>SUM(I28:V28)</f>
        <v>105772</v>
      </c>
      <c r="X28" s="43">
        <v>10000</v>
      </c>
      <c r="Y28" s="39">
        <v>200</v>
      </c>
      <c r="Z28" s="44">
        <v>0</v>
      </c>
      <c r="AA28" s="42">
        <v>0</v>
      </c>
      <c r="AB28" s="45">
        <v>0</v>
      </c>
      <c r="AC28" s="45">
        <f>N28</f>
        <v>0</v>
      </c>
      <c r="AD28" s="46">
        <v>0</v>
      </c>
      <c r="AE28" s="46">
        <v>0</v>
      </c>
      <c r="AF28" s="47">
        <v>0</v>
      </c>
      <c r="AG28" s="46">
        <v>0</v>
      </c>
      <c r="AH28" s="47">
        <v>0</v>
      </c>
      <c r="AI28" s="94">
        <v>0</v>
      </c>
      <c r="AJ28" s="46">
        <v>0</v>
      </c>
      <c r="AK28" s="42">
        <v>20000</v>
      </c>
      <c r="AL28" s="42">
        <v>0</v>
      </c>
      <c r="AM28" s="42">
        <v>0</v>
      </c>
      <c r="AN28" s="46">
        <v>0</v>
      </c>
      <c r="AO28" s="48">
        <f>O28</f>
        <v>0</v>
      </c>
      <c r="AP28" s="46">
        <v>0</v>
      </c>
      <c r="AQ28" s="47">
        <v>0</v>
      </c>
      <c r="AR28" s="46">
        <v>0</v>
      </c>
      <c r="AS28" s="47">
        <v>0</v>
      </c>
      <c r="AT28" s="39">
        <v>60</v>
      </c>
      <c r="AU28" s="49">
        <f>T28</f>
        <v>0</v>
      </c>
      <c r="AV28" s="42">
        <v>0</v>
      </c>
      <c r="AW28" s="39">
        <v>0</v>
      </c>
      <c r="AX28" s="46">
        <v>0</v>
      </c>
      <c r="AY28" s="46">
        <v>0</v>
      </c>
      <c r="AZ28" s="46">
        <v>0</v>
      </c>
      <c r="BA28" s="42">
        <v>0</v>
      </c>
      <c r="BB28" s="50">
        <f>SUM(X28:BA28)</f>
        <v>30260</v>
      </c>
      <c r="BC28" s="77">
        <f>SUM(W28-BB28)</f>
        <v>75512</v>
      </c>
      <c r="BD28" s="51"/>
      <c r="BF28" s="22"/>
    </row>
    <row r="29" spans="1:58" s="23" customFormat="1" ht="71.25" customHeight="1">
      <c r="A29" s="18">
        <v>26</v>
      </c>
      <c r="B29" s="19">
        <v>29588</v>
      </c>
      <c r="C29" s="103" t="s">
        <v>105</v>
      </c>
      <c r="D29" s="20" t="s">
        <v>50</v>
      </c>
      <c r="E29" s="35">
        <v>7</v>
      </c>
      <c r="F29" s="36">
        <v>1</v>
      </c>
      <c r="G29" s="36">
        <v>1</v>
      </c>
      <c r="H29" s="36">
        <v>19</v>
      </c>
      <c r="I29" s="37">
        <v>41677</v>
      </c>
      <c r="J29" s="38">
        <f>ROUND((I29)*34/100,0)</f>
        <v>14170</v>
      </c>
      <c r="K29" s="39">
        <v>1800</v>
      </c>
      <c r="L29" s="40">
        <f t="shared" si="0"/>
        <v>612</v>
      </c>
      <c r="M29" s="41">
        <v>12240</v>
      </c>
      <c r="N29" s="53">
        <v>0</v>
      </c>
      <c r="O29" s="60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79">
        <f>SUM(I29:V29)</f>
        <v>70499</v>
      </c>
      <c r="X29" s="43">
        <v>10000</v>
      </c>
      <c r="Y29" s="39">
        <v>200</v>
      </c>
      <c r="Z29" s="44">
        <v>0</v>
      </c>
      <c r="AA29" s="42">
        <v>0</v>
      </c>
      <c r="AB29" s="45">
        <v>0</v>
      </c>
      <c r="AC29" s="45">
        <f>N29</f>
        <v>0</v>
      </c>
      <c r="AD29" s="46">
        <v>0</v>
      </c>
      <c r="AE29" s="46">
        <v>0</v>
      </c>
      <c r="AF29" s="47">
        <v>0</v>
      </c>
      <c r="AG29" s="46">
        <v>0</v>
      </c>
      <c r="AH29" s="47">
        <v>0</v>
      </c>
      <c r="AI29" s="94">
        <v>0</v>
      </c>
      <c r="AJ29" s="46">
        <v>0</v>
      </c>
      <c r="AK29" s="42">
        <v>20000</v>
      </c>
      <c r="AL29" s="42">
        <v>0</v>
      </c>
      <c r="AM29" s="62" t="s">
        <v>83</v>
      </c>
      <c r="AN29" s="46">
        <v>0</v>
      </c>
      <c r="AO29" s="48">
        <f>O29</f>
        <v>0</v>
      </c>
      <c r="AP29" s="46">
        <v>0</v>
      </c>
      <c r="AQ29" s="47">
        <v>0</v>
      </c>
      <c r="AR29" s="46">
        <v>0</v>
      </c>
      <c r="AS29" s="47">
        <v>0</v>
      </c>
      <c r="AT29" s="39">
        <v>60</v>
      </c>
      <c r="AU29" s="49">
        <f>T29</f>
        <v>0</v>
      </c>
      <c r="AV29" s="42">
        <v>0</v>
      </c>
      <c r="AW29" s="39">
        <v>0</v>
      </c>
      <c r="AX29" s="46">
        <v>0</v>
      </c>
      <c r="AY29" s="46">
        <v>0</v>
      </c>
      <c r="AZ29" s="46">
        <v>0</v>
      </c>
      <c r="BA29" s="42">
        <v>0</v>
      </c>
      <c r="BB29" s="50">
        <f>SUM(X29:BA29)</f>
        <v>30260</v>
      </c>
      <c r="BC29" s="77">
        <f>SUM(W29-BB29)</f>
        <v>40239</v>
      </c>
      <c r="BD29" s="51"/>
      <c r="BF29" s="22"/>
    </row>
    <row r="30" spans="1:58" s="23" customFormat="1" ht="71.25" customHeight="1">
      <c r="A30" s="18">
        <v>27</v>
      </c>
      <c r="B30" s="19">
        <v>29583</v>
      </c>
      <c r="C30" s="103" t="s">
        <v>106</v>
      </c>
      <c r="D30" s="20" t="s">
        <v>50</v>
      </c>
      <c r="E30" s="35">
        <v>7</v>
      </c>
      <c r="F30" s="36">
        <v>1</v>
      </c>
      <c r="G30" s="36">
        <v>1</v>
      </c>
      <c r="H30" s="36">
        <v>31</v>
      </c>
      <c r="I30" s="37">
        <v>62200</v>
      </c>
      <c r="J30" s="38">
        <f>ROUND((I30)*34/100,0)</f>
        <v>21148</v>
      </c>
      <c r="K30" s="39">
        <v>1800</v>
      </c>
      <c r="L30" s="40">
        <f t="shared" si="0"/>
        <v>612</v>
      </c>
      <c r="M30" s="41">
        <v>0</v>
      </c>
      <c r="N30" s="53">
        <v>0</v>
      </c>
      <c r="O30" s="60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79">
        <f>SUM(I30:V30)</f>
        <v>85760</v>
      </c>
      <c r="X30" s="43">
        <v>7000</v>
      </c>
      <c r="Y30" s="39">
        <v>200</v>
      </c>
      <c r="Z30" s="44">
        <v>0</v>
      </c>
      <c r="AA30" s="42">
        <v>0</v>
      </c>
      <c r="AB30" s="45">
        <v>0</v>
      </c>
      <c r="AC30" s="45">
        <f>N30</f>
        <v>0</v>
      </c>
      <c r="AD30" s="46">
        <v>0</v>
      </c>
      <c r="AE30" s="46">
        <v>0</v>
      </c>
      <c r="AF30" s="47">
        <v>0</v>
      </c>
      <c r="AG30" s="46">
        <v>0</v>
      </c>
      <c r="AH30" s="47">
        <v>0</v>
      </c>
      <c r="AI30" s="94">
        <v>0</v>
      </c>
      <c r="AJ30" s="46">
        <v>0</v>
      </c>
      <c r="AK30" s="42">
        <v>20000</v>
      </c>
      <c r="AL30" s="42">
        <v>0</v>
      </c>
      <c r="AM30" s="42">
        <v>0</v>
      </c>
      <c r="AN30" s="46">
        <v>0</v>
      </c>
      <c r="AO30" s="48">
        <f>O30</f>
        <v>0</v>
      </c>
      <c r="AP30" s="46">
        <v>0</v>
      </c>
      <c r="AQ30" s="47">
        <v>0</v>
      </c>
      <c r="AR30" s="46">
        <v>0</v>
      </c>
      <c r="AS30" s="47">
        <v>0</v>
      </c>
      <c r="AT30" s="39">
        <v>60</v>
      </c>
      <c r="AU30" s="49">
        <f>T30</f>
        <v>0</v>
      </c>
      <c r="AV30" s="42">
        <v>0</v>
      </c>
      <c r="AW30" s="39">
        <v>0</v>
      </c>
      <c r="AX30" s="46">
        <v>0</v>
      </c>
      <c r="AY30" s="46">
        <v>0</v>
      </c>
      <c r="AZ30" s="46">
        <v>0</v>
      </c>
      <c r="BA30" s="42">
        <v>1344</v>
      </c>
      <c r="BB30" s="50">
        <f>SUM(X30:BA30)</f>
        <v>28604</v>
      </c>
      <c r="BC30" s="77">
        <f>SUM(W30-BB30)</f>
        <v>57156</v>
      </c>
      <c r="BD30" s="51"/>
      <c r="BF30" s="22"/>
    </row>
    <row r="31" spans="1:58" s="23" customFormat="1" ht="71.25" customHeight="1">
      <c r="A31" s="18">
        <v>28</v>
      </c>
      <c r="B31" s="19">
        <v>71876</v>
      </c>
      <c r="C31" s="103" t="s">
        <v>77</v>
      </c>
      <c r="D31" s="20" t="s">
        <v>50</v>
      </c>
      <c r="E31" s="35">
        <v>6</v>
      </c>
      <c r="F31" s="36">
        <v>1</v>
      </c>
      <c r="G31" s="36">
        <v>1</v>
      </c>
      <c r="H31" s="36">
        <v>31</v>
      </c>
      <c r="I31" s="37">
        <v>41100</v>
      </c>
      <c r="J31" s="38">
        <f>ROUND((I31)*34/100,0)</f>
        <v>13974</v>
      </c>
      <c r="K31" s="39">
        <v>1800</v>
      </c>
      <c r="L31" s="40">
        <f t="shared" si="0"/>
        <v>612</v>
      </c>
      <c r="M31" s="41">
        <v>0</v>
      </c>
      <c r="N31" s="53">
        <f>ROUND((I31+J31)*0.14,0)</f>
        <v>7710</v>
      </c>
      <c r="O31" s="42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79">
        <f>SUM(I31:V31)</f>
        <v>65196</v>
      </c>
      <c r="X31" s="43">
        <v>0</v>
      </c>
      <c r="Y31" s="39">
        <v>200</v>
      </c>
      <c r="Z31" s="44">
        <v>0</v>
      </c>
      <c r="AA31" s="42">
        <v>0</v>
      </c>
      <c r="AB31" s="45">
        <f>ROUND((I31+J31)*0.1,0)</f>
        <v>5507</v>
      </c>
      <c r="AC31" s="45">
        <f>N31</f>
        <v>7710</v>
      </c>
      <c r="AD31" s="46">
        <v>0</v>
      </c>
      <c r="AE31" s="46">
        <v>0</v>
      </c>
      <c r="AF31" s="47">
        <v>0</v>
      </c>
      <c r="AG31" s="46">
        <v>0</v>
      </c>
      <c r="AH31" s="47">
        <v>0</v>
      </c>
      <c r="AI31" s="94">
        <v>0</v>
      </c>
      <c r="AJ31" s="46">
        <v>0</v>
      </c>
      <c r="AK31" s="39">
        <v>0</v>
      </c>
      <c r="AL31" s="42">
        <v>0</v>
      </c>
      <c r="AM31" s="42">
        <v>0</v>
      </c>
      <c r="AN31" s="46">
        <v>0</v>
      </c>
      <c r="AO31" s="48">
        <f>O31</f>
        <v>0</v>
      </c>
      <c r="AP31" s="46">
        <v>0</v>
      </c>
      <c r="AQ31" s="47">
        <v>0</v>
      </c>
      <c r="AR31" s="46">
        <v>0</v>
      </c>
      <c r="AS31" s="47">
        <v>0</v>
      </c>
      <c r="AT31" s="39">
        <v>60</v>
      </c>
      <c r="AU31" s="49">
        <f>T31</f>
        <v>0</v>
      </c>
      <c r="AV31" s="42">
        <v>0</v>
      </c>
      <c r="AW31" s="63">
        <v>560</v>
      </c>
      <c r="AX31" s="46">
        <v>0</v>
      </c>
      <c r="AY31" s="46">
        <v>0</v>
      </c>
      <c r="AZ31" s="46">
        <v>0</v>
      </c>
      <c r="BA31" s="42">
        <v>0</v>
      </c>
      <c r="BB31" s="50">
        <f>SUM(X31:BA31)</f>
        <v>14037</v>
      </c>
      <c r="BC31" s="77">
        <f>SUM(W31-BB31)</f>
        <v>51159</v>
      </c>
      <c r="BD31" s="51"/>
      <c r="BF31" s="22"/>
    </row>
    <row r="32" spans="1:58" s="23" customFormat="1" ht="71.25" customHeight="1">
      <c r="A32" s="18">
        <v>29</v>
      </c>
      <c r="B32" s="19">
        <v>71877</v>
      </c>
      <c r="C32" s="103" t="s">
        <v>109</v>
      </c>
      <c r="D32" s="20" t="s">
        <v>50</v>
      </c>
      <c r="E32" s="35">
        <v>6</v>
      </c>
      <c r="F32" s="36">
        <v>1</v>
      </c>
      <c r="G32" s="36">
        <v>1</v>
      </c>
      <c r="H32" s="36">
        <v>31</v>
      </c>
      <c r="I32" s="37">
        <v>41100</v>
      </c>
      <c r="J32" s="38">
        <f>ROUND((I32)*34/100,0)</f>
        <v>13974</v>
      </c>
      <c r="K32" s="39">
        <v>1800</v>
      </c>
      <c r="L32" s="40">
        <f t="shared" si="0"/>
        <v>612</v>
      </c>
      <c r="M32" s="41">
        <v>0</v>
      </c>
      <c r="N32" s="53">
        <f>ROUND((I32+J32)*0.14,0)</f>
        <v>7710</v>
      </c>
      <c r="O32" s="42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79">
        <f>SUM(I32:V32)</f>
        <v>65196</v>
      </c>
      <c r="X32" s="43">
        <v>0</v>
      </c>
      <c r="Y32" s="39">
        <v>200</v>
      </c>
      <c r="Z32" s="44">
        <v>0</v>
      </c>
      <c r="AA32" s="42">
        <v>0</v>
      </c>
      <c r="AB32" s="45">
        <f>ROUND((I32+J32)*0.1,0)</f>
        <v>5507</v>
      </c>
      <c r="AC32" s="45">
        <f>N32</f>
        <v>7710</v>
      </c>
      <c r="AD32" s="46">
        <v>0</v>
      </c>
      <c r="AE32" s="46">
        <v>0</v>
      </c>
      <c r="AF32" s="47">
        <v>0</v>
      </c>
      <c r="AG32" s="46">
        <v>0</v>
      </c>
      <c r="AH32" s="47">
        <v>0</v>
      </c>
      <c r="AI32" s="94">
        <v>0</v>
      </c>
      <c r="AJ32" s="46">
        <v>0</v>
      </c>
      <c r="AK32" s="39">
        <v>0</v>
      </c>
      <c r="AL32" s="42">
        <v>0</v>
      </c>
      <c r="AM32" s="42">
        <v>0</v>
      </c>
      <c r="AN32" s="46">
        <v>0</v>
      </c>
      <c r="AO32" s="48">
        <f>O32</f>
        <v>0</v>
      </c>
      <c r="AP32" s="46">
        <v>0</v>
      </c>
      <c r="AQ32" s="47">
        <v>0</v>
      </c>
      <c r="AR32" s="46">
        <v>0</v>
      </c>
      <c r="AS32" s="47">
        <v>0</v>
      </c>
      <c r="AT32" s="39">
        <v>60</v>
      </c>
      <c r="AU32" s="49">
        <f>T32</f>
        <v>0</v>
      </c>
      <c r="AV32" s="42">
        <v>0</v>
      </c>
      <c r="AW32" s="63">
        <v>560</v>
      </c>
      <c r="AX32" s="46">
        <v>0</v>
      </c>
      <c r="AY32" s="46">
        <v>0</v>
      </c>
      <c r="AZ32" s="46">
        <v>0</v>
      </c>
      <c r="BA32" s="42">
        <v>0</v>
      </c>
      <c r="BB32" s="50">
        <f>SUM(X32:BA32)</f>
        <v>14037</v>
      </c>
      <c r="BC32" s="77">
        <f>SUM(W32-BB32)</f>
        <v>51159</v>
      </c>
      <c r="BD32" s="51"/>
      <c r="BF32" s="22"/>
    </row>
    <row r="33" spans="1:58" s="23" customFormat="1" ht="71.25" customHeight="1">
      <c r="A33" s="18">
        <v>30</v>
      </c>
      <c r="B33" s="19">
        <v>71879</v>
      </c>
      <c r="C33" s="103" t="s">
        <v>108</v>
      </c>
      <c r="D33" s="20" t="s">
        <v>50</v>
      </c>
      <c r="E33" s="35">
        <v>6</v>
      </c>
      <c r="F33" s="36">
        <v>1</v>
      </c>
      <c r="G33" s="36">
        <v>1</v>
      </c>
      <c r="H33" s="36">
        <v>31</v>
      </c>
      <c r="I33" s="37">
        <v>41100</v>
      </c>
      <c r="J33" s="38">
        <f>ROUND((I33)*34/100,0)</f>
        <v>13974</v>
      </c>
      <c r="K33" s="39">
        <v>1800</v>
      </c>
      <c r="L33" s="40">
        <f t="shared" si="0"/>
        <v>612</v>
      </c>
      <c r="M33" s="41">
        <v>0</v>
      </c>
      <c r="N33" s="53">
        <f>ROUND((I33+J33)*0.14,0)</f>
        <v>7710</v>
      </c>
      <c r="O33" s="42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79">
        <f>SUM(I33:V33)</f>
        <v>65196</v>
      </c>
      <c r="X33" s="43">
        <v>0</v>
      </c>
      <c r="Y33" s="39">
        <v>200</v>
      </c>
      <c r="Z33" s="44">
        <v>0</v>
      </c>
      <c r="AA33" s="42">
        <v>0</v>
      </c>
      <c r="AB33" s="45">
        <f>ROUND((I33+J33)*0.1,0)</f>
        <v>5507</v>
      </c>
      <c r="AC33" s="45">
        <f>N33</f>
        <v>7710</v>
      </c>
      <c r="AD33" s="46">
        <v>0</v>
      </c>
      <c r="AE33" s="46">
        <v>0</v>
      </c>
      <c r="AF33" s="47">
        <v>0</v>
      </c>
      <c r="AG33" s="46">
        <v>0</v>
      </c>
      <c r="AH33" s="47">
        <v>0</v>
      </c>
      <c r="AI33" s="94">
        <v>0</v>
      </c>
      <c r="AJ33" s="46">
        <v>0</v>
      </c>
      <c r="AK33" s="39">
        <v>0</v>
      </c>
      <c r="AL33" s="42">
        <v>0</v>
      </c>
      <c r="AM33" s="42">
        <v>0</v>
      </c>
      <c r="AN33" s="46">
        <v>0</v>
      </c>
      <c r="AO33" s="48">
        <f>O33</f>
        <v>0</v>
      </c>
      <c r="AP33" s="46">
        <v>0</v>
      </c>
      <c r="AQ33" s="47">
        <v>0</v>
      </c>
      <c r="AR33" s="46">
        <v>0</v>
      </c>
      <c r="AS33" s="47">
        <v>0</v>
      </c>
      <c r="AT33" s="39">
        <v>60</v>
      </c>
      <c r="AU33" s="49">
        <f>T33</f>
        <v>0</v>
      </c>
      <c r="AV33" s="42">
        <v>0</v>
      </c>
      <c r="AW33" s="63">
        <v>370</v>
      </c>
      <c r="AX33" s="46">
        <v>0</v>
      </c>
      <c r="AY33" s="46">
        <v>0</v>
      </c>
      <c r="AZ33" s="46">
        <v>0</v>
      </c>
      <c r="BA33" s="42">
        <v>0</v>
      </c>
      <c r="BB33" s="50">
        <f>SUM(X33:BA33)</f>
        <v>13847</v>
      </c>
      <c r="BC33" s="77">
        <f>SUM(W33-BB33)</f>
        <v>51349</v>
      </c>
      <c r="BD33" s="51"/>
      <c r="BF33" s="22"/>
    </row>
    <row r="34" spans="1:58" s="23" customFormat="1" ht="71.25" customHeight="1">
      <c r="A34" s="18">
        <v>31</v>
      </c>
      <c r="B34" s="21">
        <v>36229</v>
      </c>
      <c r="C34" s="103" t="s">
        <v>107</v>
      </c>
      <c r="D34" s="20" t="s">
        <v>75</v>
      </c>
      <c r="E34" s="35">
        <v>7</v>
      </c>
      <c r="F34" s="36">
        <v>1</v>
      </c>
      <c r="G34" s="36">
        <v>1</v>
      </c>
      <c r="H34" s="36">
        <v>31</v>
      </c>
      <c r="I34" s="61">
        <v>66000</v>
      </c>
      <c r="J34" s="38">
        <f>ROUND((I34)*34/100,0)</f>
        <v>22440</v>
      </c>
      <c r="K34" s="39">
        <v>1800</v>
      </c>
      <c r="L34" s="40">
        <f t="shared" si="0"/>
        <v>612</v>
      </c>
      <c r="M34" s="41">
        <v>0</v>
      </c>
      <c r="N34" s="53">
        <v>0</v>
      </c>
      <c r="O34" s="42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79">
        <f>SUM(I34:V34)</f>
        <v>90852</v>
      </c>
      <c r="X34" s="43">
        <v>5000</v>
      </c>
      <c r="Y34" s="39">
        <v>200</v>
      </c>
      <c r="Z34" s="44">
        <v>0</v>
      </c>
      <c r="AA34" s="42">
        <v>0</v>
      </c>
      <c r="AB34" s="45">
        <v>0</v>
      </c>
      <c r="AC34" s="45">
        <f>N34</f>
        <v>0</v>
      </c>
      <c r="AD34" s="46">
        <v>0</v>
      </c>
      <c r="AE34" s="46">
        <v>0</v>
      </c>
      <c r="AF34" s="47">
        <v>0</v>
      </c>
      <c r="AG34" s="46">
        <v>0</v>
      </c>
      <c r="AH34" s="47">
        <v>0</v>
      </c>
      <c r="AI34" s="94">
        <v>0</v>
      </c>
      <c r="AJ34" s="46">
        <v>0</v>
      </c>
      <c r="AK34" s="39">
        <v>12000</v>
      </c>
      <c r="AL34" s="42">
        <v>0</v>
      </c>
      <c r="AM34" s="42">
        <v>0</v>
      </c>
      <c r="AN34" s="46">
        <v>0</v>
      </c>
      <c r="AO34" s="48">
        <f>O34</f>
        <v>0</v>
      </c>
      <c r="AP34" s="46">
        <v>0</v>
      </c>
      <c r="AQ34" s="47">
        <v>0</v>
      </c>
      <c r="AR34" s="46">
        <v>0</v>
      </c>
      <c r="AS34" s="47">
        <v>0</v>
      </c>
      <c r="AT34" s="39">
        <v>60</v>
      </c>
      <c r="AU34" s="49">
        <f>T34</f>
        <v>0</v>
      </c>
      <c r="AV34" s="42">
        <v>0</v>
      </c>
      <c r="AW34" s="39">
        <v>560</v>
      </c>
      <c r="AX34" s="46">
        <v>0</v>
      </c>
      <c r="AY34" s="46">
        <v>0</v>
      </c>
      <c r="AZ34" s="46">
        <v>0</v>
      </c>
      <c r="BA34" s="42">
        <v>0</v>
      </c>
      <c r="BB34" s="50">
        <f>SUM(X34:BA34)</f>
        <v>17820</v>
      </c>
      <c r="BC34" s="77">
        <f>SUM(W34-BB34)</f>
        <v>73032</v>
      </c>
      <c r="BD34" s="51"/>
      <c r="BF34" s="22"/>
    </row>
    <row r="35" spans="1:58" s="23" customFormat="1" ht="71.25" customHeight="1">
      <c r="A35" s="18">
        <v>32</v>
      </c>
      <c r="B35" s="19">
        <v>29560</v>
      </c>
      <c r="C35" s="103" t="s">
        <v>78</v>
      </c>
      <c r="D35" s="20" t="s">
        <v>79</v>
      </c>
      <c r="E35" s="35">
        <v>4</v>
      </c>
      <c r="F35" s="36">
        <v>1</v>
      </c>
      <c r="G35" s="36">
        <v>1</v>
      </c>
      <c r="H35" s="36">
        <v>31</v>
      </c>
      <c r="I35" s="55">
        <v>41000</v>
      </c>
      <c r="J35" s="38">
        <f>ROUND((I35)*34/100,0)</f>
        <v>13940</v>
      </c>
      <c r="K35" s="39">
        <v>1800</v>
      </c>
      <c r="L35" s="40">
        <f t="shared" si="0"/>
        <v>612</v>
      </c>
      <c r="M35" s="41">
        <v>0</v>
      </c>
      <c r="N35" s="53">
        <v>0</v>
      </c>
      <c r="O35" s="42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79">
        <f>SUM(I35:V35)</f>
        <v>57352</v>
      </c>
      <c r="X35" s="43">
        <v>0</v>
      </c>
      <c r="Y35" s="39">
        <v>200</v>
      </c>
      <c r="Z35" s="44">
        <v>0</v>
      </c>
      <c r="AA35" s="42">
        <v>0</v>
      </c>
      <c r="AB35" s="45">
        <v>0</v>
      </c>
      <c r="AC35" s="45">
        <f>N35</f>
        <v>0</v>
      </c>
      <c r="AD35" s="46">
        <v>0</v>
      </c>
      <c r="AE35" s="46">
        <v>0</v>
      </c>
      <c r="AF35" s="47">
        <v>0</v>
      </c>
      <c r="AG35" s="46">
        <v>0</v>
      </c>
      <c r="AH35" s="47">
        <v>0</v>
      </c>
      <c r="AI35" s="94">
        <v>0</v>
      </c>
      <c r="AJ35" s="46">
        <v>0</v>
      </c>
      <c r="AK35" s="39">
        <v>10000</v>
      </c>
      <c r="AL35" s="42">
        <v>0</v>
      </c>
      <c r="AM35" s="42">
        <v>0</v>
      </c>
      <c r="AN35" s="46">
        <v>0</v>
      </c>
      <c r="AO35" s="48">
        <f>O35</f>
        <v>0</v>
      </c>
      <c r="AP35" s="46">
        <v>0</v>
      </c>
      <c r="AQ35" s="47">
        <v>0</v>
      </c>
      <c r="AR35" s="46">
        <v>0</v>
      </c>
      <c r="AS35" s="47">
        <v>0</v>
      </c>
      <c r="AT35" s="39">
        <v>30</v>
      </c>
      <c r="AU35" s="49">
        <f>T35</f>
        <v>0</v>
      </c>
      <c r="AV35" s="42">
        <v>0</v>
      </c>
      <c r="AW35" s="63">
        <v>370</v>
      </c>
      <c r="AX35" s="46">
        <v>0</v>
      </c>
      <c r="AY35" s="46">
        <v>0</v>
      </c>
      <c r="AZ35" s="46">
        <v>0</v>
      </c>
      <c r="BA35" s="42">
        <v>0</v>
      </c>
      <c r="BB35" s="50">
        <f>SUM(X35:BA35)</f>
        <v>10600</v>
      </c>
      <c r="BC35" s="77">
        <f>SUM(W35-BB35)</f>
        <v>46752</v>
      </c>
      <c r="BD35" s="51"/>
      <c r="BF35" s="22"/>
    </row>
    <row r="36" spans="1:58" s="23" customFormat="1" ht="71.25" customHeight="1">
      <c r="A36" s="18">
        <v>33</v>
      </c>
      <c r="B36" s="19">
        <v>29564</v>
      </c>
      <c r="C36" s="103" t="s">
        <v>80</v>
      </c>
      <c r="D36" s="20" t="s">
        <v>79</v>
      </c>
      <c r="E36" s="35">
        <v>3</v>
      </c>
      <c r="F36" s="36">
        <v>1</v>
      </c>
      <c r="G36" s="36">
        <v>1</v>
      </c>
      <c r="H36" s="36">
        <v>31</v>
      </c>
      <c r="I36" s="55">
        <v>37200</v>
      </c>
      <c r="J36" s="38">
        <f>ROUND((I36)*34/100,0)</f>
        <v>12648</v>
      </c>
      <c r="K36" s="39">
        <v>1800</v>
      </c>
      <c r="L36" s="40">
        <f t="shared" si="0"/>
        <v>612</v>
      </c>
      <c r="M36" s="41">
        <v>0</v>
      </c>
      <c r="N36" s="53">
        <v>0</v>
      </c>
      <c r="O36" s="42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79">
        <f>SUM(I36:V36)</f>
        <v>52260</v>
      </c>
      <c r="X36" s="43">
        <v>0</v>
      </c>
      <c r="Y36" s="39">
        <v>200</v>
      </c>
      <c r="Z36" s="44">
        <v>0</v>
      </c>
      <c r="AA36" s="42">
        <v>0</v>
      </c>
      <c r="AB36" s="45">
        <v>0</v>
      </c>
      <c r="AC36" s="45">
        <f>N36</f>
        <v>0</v>
      </c>
      <c r="AD36" s="46">
        <v>0</v>
      </c>
      <c r="AE36" s="46">
        <v>0</v>
      </c>
      <c r="AF36" s="47">
        <v>0</v>
      </c>
      <c r="AG36" s="46">
        <v>0</v>
      </c>
      <c r="AH36" s="47">
        <v>0</v>
      </c>
      <c r="AI36" s="94">
        <v>0</v>
      </c>
      <c r="AJ36" s="46">
        <v>0</v>
      </c>
      <c r="AK36" s="39">
        <v>10000</v>
      </c>
      <c r="AL36" s="42">
        <v>0</v>
      </c>
      <c r="AM36" s="42">
        <v>0</v>
      </c>
      <c r="AN36" s="46">
        <v>0</v>
      </c>
      <c r="AO36" s="48">
        <f>O36</f>
        <v>0</v>
      </c>
      <c r="AP36" s="46">
        <v>0</v>
      </c>
      <c r="AQ36" s="47">
        <v>0</v>
      </c>
      <c r="AR36" s="46">
        <v>0</v>
      </c>
      <c r="AS36" s="47">
        <v>0</v>
      </c>
      <c r="AT36" s="39">
        <v>30</v>
      </c>
      <c r="AU36" s="49">
        <f>T36</f>
        <v>0</v>
      </c>
      <c r="AV36" s="42">
        <v>0</v>
      </c>
      <c r="AW36" s="63">
        <v>370</v>
      </c>
      <c r="AX36" s="46">
        <v>0</v>
      </c>
      <c r="AY36" s="46">
        <v>0</v>
      </c>
      <c r="AZ36" s="46">
        <v>0</v>
      </c>
      <c r="BA36" s="42">
        <v>0</v>
      </c>
      <c r="BB36" s="50">
        <f>SUM(X36:BA36)</f>
        <v>10600</v>
      </c>
      <c r="BC36" s="77">
        <f>SUM(W36-BB36)</f>
        <v>41660</v>
      </c>
      <c r="BD36" s="51"/>
      <c r="BF36" s="22"/>
    </row>
    <row r="37" spans="1:58" s="33" customFormat="1" ht="71.25" customHeight="1">
      <c r="A37" s="32"/>
      <c r="B37" s="32"/>
      <c r="C37" s="15"/>
      <c r="D37" s="32"/>
      <c r="E37" s="15"/>
      <c r="F37" s="15"/>
      <c r="G37" s="15"/>
      <c r="H37" s="15"/>
      <c r="I37" s="16">
        <f aca="true" t="shared" si="1" ref="I37:BC37">SUM(I4:I36)</f>
        <v>2244377</v>
      </c>
      <c r="J37" s="16">
        <f t="shared" si="1"/>
        <v>763088</v>
      </c>
      <c r="K37" s="16">
        <f t="shared" si="1"/>
        <v>72000</v>
      </c>
      <c r="L37" s="16">
        <f t="shared" si="1"/>
        <v>24480</v>
      </c>
      <c r="M37" s="16">
        <f t="shared" si="1"/>
        <v>252018</v>
      </c>
      <c r="N37" s="16">
        <f t="shared" si="1"/>
        <v>102973</v>
      </c>
      <c r="O37" s="16">
        <f t="shared" si="1"/>
        <v>0</v>
      </c>
      <c r="P37" s="16">
        <f t="shared" si="1"/>
        <v>0</v>
      </c>
      <c r="Q37" s="16">
        <f t="shared" si="1"/>
        <v>0</v>
      </c>
      <c r="R37" s="16">
        <f t="shared" si="1"/>
        <v>0</v>
      </c>
      <c r="S37" s="16">
        <f t="shared" si="1"/>
        <v>0</v>
      </c>
      <c r="T37" s="16">
        <f t="shared" si="1"/>
        <v>0</v>
      </c>
      <c r="U37" s="16">
        <f t="shared" si="1"/>
        <v>0</v>
      </c>
      <c r="V37" s="16">
        <f t="shared" si="1"/>
        <v>0</v>
      </c>
      <c r="W37" s="81">
        <f t="shared" si="1"/>
        <v>3458936</v>
      </c>
      <c r="X37" s="16">
        <f t="shared" si="1"/>
        <v>257000</v>
      </c>
      <c r="Y37" s="16">
        <f t="shared" si="1"/>
        <v>6600</v>
      </c>
      <c r="Z37" s="16">
        <f t="shared" si="1"/>
        <v>0</v>
      </c>
      <c r="AA37" s="16">
        <f t="shared" si="1"/>
        <v>0</v>
      </c>
      <c r="AB37" s="16">
        <f t="shared" si="1"/>
        <v>73552</v>
      </c>
      <c r="AC37" s="16">
        <f t="shared" si="1"/>
        <v>102973</v>
      </c>
      <c r="AD37" s="16">
        <f t="shared" si="1"/>
        <v>0</v>
      </c>
      <c r="AE37" s="16">
        <f t="shared" si="1"/>
        <v>0</v>
      </c>
      <c r="AF37" s="16">
        <f t="shared" si="1"/>
        <v>0</v>
      </c>
      <c r="AG37" s="16">
        <f t="shared" si="1"/>
        <v>0</v>
      </c>
      <c r="AH37" s="16">
        <f t="shared" si="1"/>
        <v>0</v>
      </c>
      <c r="AI37" s="16">
        <f t="shared" si="1"/>
        <v>0</v>
      </c>
      <c r="AJ37" s="16">
        <f t="shared" si="1"/>
        <v>0</v>
      </c>
      <c r="AK37" s="16">
        <f t="shared" si="1"/>
        <v>347000</v>
      </c>
      <c r="AL37" s="16">
        <f t="shared" si="1"/>
        <v>21000</v>
      </c>
      <c r="AM37" s="16">
        <f t="shared" si="1"/>
        <v>0</v>
      </c>
      <c r="AN37" s="16">
        <f t="shared" si="1"/>
        <v>0</v>
      </c>
      <c r="AO37" s="16">
        <f t="shared" si="1"/>
        <v>0</v>
      </c>
      <c r="AP37" s="16">
        <f t="shared" si="1"/>
        <v>0</v>
      </c>
      <c r="AQ37" s="16">
        <f t="shared" si="1"/>
        <v>0</v>
      </c>
      <c r="AR37" s="16">
        <f t="shared" si="1"/>
        <v>0</v>
      </c>
      <c r="AS37" s="16">
        <f t="shared" si="1"/>
        <v>0</v>
      </c>
      <c r="AT37" s="16">
        <f t="shared" si="1"/>
        <v>1980</v>
      </c>
      <c r="AU37" s="16">
        <f t="shared" si="1"/>
        <v>0</v>
      </c>
      <c r="AV37" s="16">
        <f t="shared" si="1"/>
        <v>0</v>
      </c>
      <c r="AW37" s="16">
        <f t="shared" si="1"/>
        <v>6710</v>
      </c>
      <c r="AX37" s="16">
        <f t="shared" si="1"/>
        <v>0</v>
      </c>
      <c r="AY37" s="16">
        <f t="shared" si="1"/>
        <v>0</v>
      </c>
      <c r="AZ37" s="16">
        <f t="shared" si="1"/>
        <v>0</v>
      </c>
      <c r="BA37" s="16">
        <f t="shared" si="1"/>
        <v>1344</v>
      </c>
      <c r="BB37" s="16">
        <f t="shared" si="1"/>
        <v>818159</v>
      </c>
      <c r="BC37" s="78">
        <f t="shared" si="1"/>
        <v>2640777</v>
      </c>
      <c r="BD37" s="17"/>
      <c r="BF37" s="34"/>
    </row>
    <row r="38" spans="9:24" ht="33.75">
      <c r="I38" s="5"/>
      <c r="J38" s="6"/>
      <c r="K38" s="6"/>
      <c r="L38" s="6"/>
      <c r="M38" s="7"/>
      <c r="N38" s="6"/>
      <c r="O38" s="6"/>
      <c r="X38" s="1"/>
    </row>
    <row r="39" spans="9:55" ht="33.75">
      <c r="I39" s="5"/>
      <c r="J39" s="6"/>
      <c r="K39" s="6"/>
      <c r="L39" s="6"/>
      <c r="M39" s="7"/>
      <c r="N39" s="6"/>
      <c r="O39" s="6"/>
      <c r="W39" s="6"/>
      <c r="X39" s="1"/>
      <c r="BC39" s="11"/>
    </row>
    <row r="40" spans="23:54" ht="33.75">
      <c r="W40" s="6"/>
      <c r="X40" s="6"/>
      <c r="BB40" s="11"/>
    </row>
    <row r="41" spans="2:55" ht="33.75">
      <c r="B41" s="14"/>
      <c r="M41" s="7"/>
      <c r="BC41" s="11"/>
    </row>
  </sheetData>
  <sheetProtection/>
  <mergeCells count="2">
    <mergeCell ref="A1:BD1"/>
    <mergeCell ref="A2:BD2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17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140625" style="0" customWidth="1"/>
    <col min="2" max="2" width="11.57421875" style="0" customWidth="1"/>
    <col min="3" max="3" width="24.00390625" style="112" customWidth="1"/>
    <col min="4" max="4" width="20.00390625" style="0" customWidth="1"/>
    <col min="5" max="5" width="6.140625" style="0" customWidth="1"/>
    <col min="6" max="6" width="11.140625" style="0" customWidth="1"/>
    <col min="7" max="7" width="11.421875" style="0" customWidth="1"/>
    <col min="8" max="8" width="8.140625" style="0" customWidth="1"/>
    <col min="9" max="9" width="10.00390625" style="0" customWidth="1"/>
    <col min="10" max="10" width="8.140625" style="0" customWidth="1"/>
    <col min="11" max="11" width="11.00390625" style="0" customWidth="1"/>
    <col min="12" max="12" width="8.140625" style="0" customWidth="1"/>
    <col min="13" max="13" width="13.28125" style="0" customWidth="1"/>
    <col min="14" max="14" width="8.57421875" style="0" customWidth="1"/>
    <col min="15" max="15" width="11.00390625" style="0" customWidth="1"/>
    <col min="16" max="16" width="11.8515625" style="0" customWidth="1"/>
    <col min="17" max="17" width="18.00390625" style="0" customWidth="1"/>
    <col min="18" max="18" width="13.8515625" style="0" customWidth="1"/>
    <col min="19" max="19" width="10.57421875" style="0" customWidth="1"/>
    <col min="20" max="20" width="14.57421875" style="0" customWidth="1"/>
    <col min="21" max="21" width="12.7109375" style="0" customWidth="1"/>
    <col min="22" max="22" width="18.7109375" style="0" bestFit="1" customWidth="1"/>
    <col min="23" max="23" width="11.8515625" style="0" bestFit="1" customWidth="1"/>
    <col min="24" max="16384" width="6.140625" style="0" customWidth="1"/>
  </cols>
  <sheetData>
    <row r="1" spans="1:23" ht="15">
      <c r="A1" s="117" t="s">
        <v>81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</row>
    <row r="2" spans="1:23" ht="15">
      <c r="A2" s="118" t="s">
        <v>91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s="116" customFormat="1" ht="15">
      <c r="A3" s="114" t="s">
        <v>0</v>
      </c>
      <c r="B3" s="114" t="s">
        <v>1</v>
      </c>
      <c r="C3" s="115" t="s">
        <v>2</v>
      </c>
      <c r="D3" s="114" t="s">
        <v>111</v>
      </c>
      <c r="E3" s="114" t="s">
        <v>4</v>
      </c>
      <c r="F3" s="114" t="s">
        <v>8</v>
      </c>
      <c r="G3" s="114" t="s">
        <v>118</v>
      </c>
      <c r="H3" s="114" t="s">
        <v>119</v>
      </c>
      <c r="I3" s="114" t="s">
        <v>120</v>
      </c>
      <c r="J3" s="114" t="s">
        <v>121</v>
      </c>
      <c r="K3" s="114" t="s">
        <v>114</v>
      </c>
      <c r="L3" s="114" t="s">
        <v>122</v>
      </c>
      <c r="M3" s="114" t="s">
        <v>117</v>
      </c>
      <c r="N3" s="114" t="s">
        <v>116</v>
      </c>
      <c r="O3" s="114" t="s">
        <v>115</v>
      </c>
      <c r="P3" s="114" t="s">
        <v>114</v>
      </c>
      <c r="Q3" s="114" t="s">
        <v>33</v>
      </c>
      <c r="R3" s="114" t="s">
        <v>34</v>
      </c>
      <c r="S3" s="114" t="s">
        <v>113</v>
      </c>
      <c r="T3" s="114" t="s">
        <v>112</v>
      </c>
      <c r="U3" s="114" t="s">
        <v>46</v>
      </c>
      <c r="V3" s="114" t="s">
        <v>47</v>
      </c>
      <c r="W3" s="114" t="s">
        <v>48</v>
      </c>
    </row>
    <row r="4" spans="1:23" ht="15">
      <c r="A4" s="111">
        <v>1</v>
      </c>
      <c r="B4" s="111">
        <v>27568</v>
      </c>
      <c r="C4" s="113" t="s">
        <v>93</v>
      </c>
      <c r="D4" s="113" t="s">
        <v>51</v>
      </c>
      <c r="E4" s="111">
        <v>12</v>
      </c>
      <c r="F4" s="111">
        <v>96900</v>
      </c>
      <c r="G4" s="111">
        <v>32946</v>
      </c>
      <c r="H4" s="111">
        <v>3600</v>
      </c>
      <c r="I4" s="111">
        <v>1224</v>
      </c>
      <c r="J4" s="111">
        <v>0</v>
      </c>
      <c r="K4" s="111">
        <v>0</v>
      </c>
      <c r="L4" s="111">
        <v>134670</v>
      </c>
      <c r="M4" s="111">
        <v>15000</v>
      </c>
      <c r="N4" s="111">
        <v>200</v>
      </c>
      <c r="O4" s="111">
        <v>0</v>
      </c>
      <c r="P4" s="111">
        <v>0</v>
      </c>
      <c r="Q4" s="111">
        <v>25000</v>
      </c>
      <c r="R4" s="111">
        <v>0</v>
      </c>
      <c r="S4" s="111">
        <v>120</v>
      </c>
      <c r="T4" s="111">
        <v>750</v>
      </c>
      <c r="U4" s="111">
        <v>0</v>
      </c>
      <c r="V4" s="111">
        <v>41070</v>
      </c>
      <c r="W4" s="111">
        <v>93600</v>
      </c>
    </row>
    <row r="5" spans="1:23" ht="15">
      <c r="A5" s="111">
        <v>2</v>
      </c>
      <c r="B5" s="111">
        <v>29341</v>
      </c>
      <c r="C5" s="113" t="s">
        <v>94</v>
      </c>
      <c r="D5" s="113" t="s">
        <v>53</v>
      </c>
      <c r="E5" s="111">
        <v>10</v>
      </c>
      <c r="F5" s="111">
        <v>92700</v>
      </c>
      <c r="G5" s="111">
        <v>31518</v>
      </c>
      <c r="H5" s="111">
        <v>3600</v>
      </c>
      <c r="I5" s="111">
        <v>1224</v>
      </c>
      <c r="J5" s="111">
        <v>16686</v>
      </c>
      <c r="K5" s="111">
        <v>0</v>
      </c>
      <c r="L5" s="111">
        <v>145728</v>
      </c>
      <c r="M5" s="111">
        <v>19000</v>
      </c>
      <c r="N5" s="111">
        <v>200</v>
      </c>
      <c r="O5" s="111">
        <v>0</v>
      </c>
      <c r="P5" s="111">
        <v>0</v>
      </c>
      <c r="Q5" s="111">
        <v>8000</v>
      </c>
      <c r="R5" s="111">
        <v>0</v>
      </c>
      <c r="S5" s="111">
        <v>60</v>
      </c>
      <c r="T5" s="111">
        <v>0</v>
      </c>
      <c r="U5" s="111">
        <v>0</v>
      </c>
      <c r="V5" s="111">
        <v>27260</v>
      </c>
      <c r="W5" s="111">
        <v>118468</v>
      </c>
    </row>
    <row r="6" spans="1:23" ht="15">
      <c r="A6" s="111">
        <v>3</v>
      </c>
      <c r="B6" s="111">
        <v>27944</v>
      </c>
      <c r="C6" s="113" t="s">
        <v>95</v>
      </c>
      <c r="D6" s="113" t="s">
        <v>54</v>
      </c>
      <c r="E6" s="111">
        <v>10</v>
      </c>
      <c r="F6" s="111">
        <v>92700</v>
      </c>
      <c r="G6" s="111">
        <v>31518</v>
      </c>
      <c r="H6" s="111">
        <v>3600</v>
      </c>
      <c r="I6" s="111">
        <v>1224</v>
      </c>
      <c r="J6" s="111">
        <v>16686</v>
      </c>
      <c r="K6" s="111">
        <v>0</v>
      </c>
      <c r="L6" s="111">
        <v>145728</v>
      </c>
      <c r="M6" s="111">
        <v>20000</v>
      </c>
      <c r="N6" s="111">
        <v>200</v>
      </c>
      <c r="O6" s="111">
        <v>0</v>
      </c>
      <c r="P6" s="111">
        <v>0</v>
      </c>
      <c r="Q6" s="111">
        <v>25000</v>
      </c>
      <c r="R6" s="111">
        <v>21000</v>
      </c>
      <c r="S6" s="111">
        <v>60</v>
      </c>
      <c r="T6" s="111">
        <v>0</v>
      </c>
      <c r="U6" s="111">
        <v>0</v>
      </c>
      <c r="V6" s="111">
        <v>66260</v>
      </c>
      <c r="W6" s="111">
        <v>79468</v>
      </c>
    </row>
    <row r="7" spans="1:23" ht="15">
      <c r="A7" s="111">
        <v>4</v>
      </c>
      <c r="B7" s="111">
        <v>13962</v>
      </c>
      <c r="C7" s="113" t="s">
        <v>55</v>
      </c>
      <c r="D7" s="113" t="s">
        <v>56</v>
      </c>
      <c r="E7" s="111">
        <v>10</v>
      </c>
      <c r="F7" s="111">
        <v>87400</v>
      </c>
      <c r="G7" s="111">
        <v>29716</v>
      </c>
      <c r="H7" s="111">
        <v>3600</v>
      </c>
      <c r="I7" s="111">
        <v>1224</v>
      </c>
      <c r="J7" s="111">
        <v>15732</v>
      </c>
      <c r="K7" s="111">
        <v>0</v>
      </c>
      <c r="L7" s="111">
        <v>137672</v>
      </c>
      <c r="M7" s="111">
        <v>18000</v>
      </c>
      <c r="N7" s="111">
        <v>200</v>
      </c>
      <c r="O7" s="111">
        <v>0</v>
      </c>
      <c r="P7" s="111">
        <v>0</v>
      </c>
      <c r="Q7" s="111">
        <v>15000</v>
      </c>
      <c r="R7" s="111">
        <v>0</v>
      </c>
      <c r="S7" s="111">
        <v>60</v>
      </c>
      <c r="T7" s="111">
        <v>0</v>
      </c>
      <c r="U7" s="111">
        <v>0</v>
      </c>
      <c r="V7" s="111">
        <v>33260</v>
      </c>
      <c r="W7" s="111">
        <v>104412</v>
      </c>
    </row>
    <row r="8" spans="1:23" ht="15">
      <c r="A8" s="111">
        <v>5</v>
      </c>
      <c r="B8" s="111">
        <v>36234</v>
      </c>
      <c r="C8" s="113" t="s">
        <v>57</v>
      </c>
      <c r="D8" s="113" t="s">
        <v>58</v>
      </c>
      <c r="E8" s="111">
        <v>10</v>
      </c>
      <c r="F8" s="111">
        <v>87400</v>
      </c>
      <c r="G8" s="111">
        <v>29716</v>
      </c>
      <c r="H8" s="111">
        <v>3600</v>
      </c>
      <c r="I8" s="111">
        <v>1224</v>
      </c>
      <c r="J8" s="111">
        <v>15732</v>
      </c>
      <c r="K8" s="111">
        <v>0</v>
      </c>
      <c r="L8" s="111">
        <v>137672</v>
      </c>
      <c r="M8" s="111">
        <v>11000</v>
      </c>
      <c r="N8" s="111">
        <v>200</v>
      </c>
      <c r="O8" s="111">
        <v>0</v>
      </c>
      <c r="P8" s="111">
        <v>0</v>
      </c>
      <c r="Q8" s="111">
        <v>10000</v>
      </c>
      <c r="R8" s="111">
        <v>0</v>
      </c>
      <c r="S8" s="111">
        <v>60</v>
      </c>
      <c r="T8" s="111">
        <v>0</v>
      </c>
      <c r="U8" s="111">
        <v>0</v>
      </c>
      <c r="V8" s="111">
        <v>21260</v>
      </c>
      <c r="W8" s="111">
        <v>116412</v>
      </c>
    </row>
    <row r="9" spans="1:23" ht="15">
      <c r="A9" s="111">
        <v>6</v>
      </c>
      <c r="B9" s="111">
        <v>11998</v>
      </c>
      <c r="C9" s="113" t="s">
        <v>59</v>
      </c>
      <c r="D9" s="113" t="s">
        <v>53</v>
      </c>
      <c r="E9" s="111">
        <v>10</v>
      </c>
      <c r="F9" s="111">
        <v>82400</v>
      </c>
      <c r="G9" s="111">
        <v>28016</v>
      </c>
      <c r="H9" s="111">
        <v>3600</v>
      </c>
      <c r="I9" s="111">
        <v>1224</v>
      </c>
      <c r="J9" s="111">
        <v>14832</v>
      </c>
      <c r="K9" s="111">
        <v>0</v>
      </c>
      <c r="L9" s="111">
        <v>130072</v>
      </c>
      <c r="M9" s="111">
        <v>13000</v>
      </c>
      <c r="N9" s="111">
        <v>200</v>
      </c>
      <c r="O9" s="111">
        <v>0</v>
      </c>
      <c r="P9" s="111">
        <v>0</v>
      </c>
      <c r="Q9" s="111">
        <v>15000</v>
      </c>
      <c r="R9" s="111">
        <v>0</v>
      </c>
      <c r="S9" s="111">
        <v>60</v>
      </c>
      <c r="T9" s="111">
        <v>0</v>
      </c>
      <c r="U9" s="111">
        <v>0</v>
      </c>
      <c r="V9" s="111">
        <v>28260</v>
      </c>
      <c r="W9" s="111">
        <v>101812</v>
      </c>
    </row>
    <row r="10" spans="1:23" ht="15">
      <c r="A10" s="111">
        <v>7</v>
      </c>
      <c r="B10" s="111">
        <v>55642</v>
      </c>
      <c r="C10" s="113" t="s">
        <v>99</v>
      </c>
      <c r="D10" s="113" t="s">
        <v>61</v>
      </c>
      <c r="E10" s="111">
        <v>10</v>
      </c>
      <c r="F10" s="111">
        <v>75400</v>
      </c>
      <c r="G10" s="111">
        <v>25636</v>
      </c>
      <c r="H10" s="111">
        <v>3600</v>
      </c>
      <c r="I10" s="111">
        <v>1224</v>
      </c>
      <c r="J10" s="111">
        <v>13572</v>
      </c>
      <c r="K10" s="111">
        <v>14145</v>
      </c>
      <c r="L10" s="111">
        <v>133577</v>
      </c>
      <c r="M10" s="111">
        <v>9000</v>
      </c>
      <c r="N10" s="111">
        <v>200</v>
      </c>
      <c r="O10" s="111">
        <v>10104</v>
      </c>
      <c r="P10" s="111">
        <v>14145</v>
      </c>
      <c r="Q10" s="111">
        <v>0</v>
      </c>
      <c r="R10" s="111">
        <v>0</v>
      </c>
      <c r="S10" s="111">
        <v>60</v>
      </c>
      <c r="T10" s="111">
        <v>0</v>
      </c>
      <c r="U10" s="111">
        <v>0</v>
      </c>
      <c r="V10" s="111">
        <v>33509</v>
      </c>
      <c r="W10" s="111">
        <v>100068</v>
      </c>
    </row>
    <row r="11" spans="1:23" ht="15">
      <c r="A11" s="111">
        <v>8</v>
      </c>
      <c r="B11" s="111">
        <v>33729</v>
      </c>
      <c r="C11" s="113" t="s">
        <v>100</v>
      </c>
      <c r="D11" s="113" t="s">
        <v>60</v>
      </c>
      <c r="E11" s="111">
        <v>8</v>
      </c>
      <c r="F11" s="111">
        <v>76500</v>
      </c>
      <c r="G11" s="111">
        <v>26010</v>
      </c>
      <c r="H11" s="111">
        <v>1800</v>
      </c>
      <c r="I11" s="111">
        <v>612</v>
      </c>
      <c r="J11" s="111">
        <v>13770</v>
      </c>
      <c r="K11" s="111">
        <v>0</v>
      </c>
      <c r="L11" s="111">
        <v>118692</v>
      </c>
      <c r="M11" s="111">
        <v>12000</v>
      </c>
      <c r="N11" s="111">
        <v>200</v>
      </c>
      <c r="O11" s="111">
        <v>0</v>
      </c>
      <c r="P11" s="111">
        <v>0</v>
      </c>
      <c r="Q11" s="111">
        <v>9000</v>
      </c>
      <c r="R11" s="111">
        <v>0</v>
      </c>
      <c r="S11" s="111">
        <v>60</v>
      </c>
      <c r="T11" s="111">
        <v>0</v>
      </c>
      <c r="U11" s="111">
        <v>0</v>
      </c>
      <c r="V11" s="111">
        <v>21260</v>
      </c>
      <c r="W11" s="111">
        <v>97432</v>
      </c>
    </row>
    <row r="12" spans="1:23" ht="15">
      <c r="A12" s="111">
        <v>9</v>
      </c>
      <c r="B12" s="111">
        <v>59145</v>
      </c>
      <c r="C12" s="113" t="s">
        <v>85</v>
      </c>
      <c r="D12" s="113" t="s">
        <v>89</v>
      </c>
      <c r="E12" s="111">
        <v>8</v>
      </c>
      <c r="F12" s="111">
        <v>60400</v>
      </c>
      <c r="G12" s="111">
        <v>20536</v>
      </c>
      <c r="H12" s="111">
        <v>1800</v>
      </c>
      <c r="I12" s="111">
        <v>612</v>
      </c>
      <c r="J12" s="111">
        <v>0</v>
      </c>
      <c r="K12" s="111">
        <v>11331</v>
      </c>
      <c r="L12" s="111">
        <v>94679</v>
      </c>
      <c r="M12" s="111">
        <v>4000</v>
      </c>
      <c r="N12" s="111">
        <v>200</v>
      </c>
      <c r="O12" s="111">
        <v>8094</v>
      </c>
      <c r="P12" s="111">
        <v>11331</v>
      </c>
      <c r="Q12" s="111">
        <v>0</v>
      </c>
      <c r="R12" s="111">
        <v>0</v>
      </c>
      <c r="S12" s="111">
        <v>60</v>
      </c>
      <c r="T12" s="111">
        <v>560</v>
      </c>
      <c r="U12" s="111">
        <v>0</v>
      </c>
      <c r="V12" s="111">
        <v>24245</v>
      </c>
      <c r="W12" s="111">
        <v>70434</v>
      </c>
    </row>
    <row r="13" spans="1:23" ht="15">
      <c r="A13" s="111">
        <v>10</v>
      </c>
      <c r="B13" s="111">
        <v>68306</v>
      </c>
      <c r="C13" s="113" t="s">
        <v>96</v>
      </c>
      <c r="D13" s="113" t="s">
        <v>90</v>
      </c>
      <c r="E13" s="111">
        <v>8</v>
      </c>
      <c r="F13" s="111">
        <v>55200</v>
      </c>
      <c r="G13" s="111">
        <v>18768</v>
      </c>
      <c r="H13" s="111">
        <v>1800</v>
      </c>
      <c r="I13" s="111">
        <v>612</v>
      </c>
      <c r="J13" s="111">
        <v>0</v>
      </c>
      <c r="K13" s="111">
        <v>10356</v>
      </c>
      <c r="L13" s="111">
        <v>86736</v>
      </c>
      <c r="M13" s="111">
        <v>3000</v>
      </c>
      <c r="N13" s="111">
        <v>200</v>
      </c>
      <c r="O13" s="111">
        <v>7397</v>
      </c>
      <c r="P13" s="111">
        <v>10356</v>
      </c>
      <c r="Q13" s="111">
        <v>0</v>
      </c>
      <c r="R13" s="111">
        <v>0</v>
      </c>
      <c r="S13" s="111">
        <v>60</v>
      </c>
      <c r="T13" s="111">
        <v>560</v>
      </c>
      <c r="U13" s="111">
        <v>0</v>
      </c>
      <c r="V13" s="111">
        <v>21573</v>
      </c>
      <c r="W13" s="111">
        <v>65163</v>
      </c>
    </row>
    <row r="14" spans="1:23" ht="15">
      <c r="A14" s="111">
        <v>11</v>
      </c>
      <c r="B14" s="111">
        <v>56085</v>
      </c>
      <c r="C14" s="113" t="s">
        <v>97</v>
      </c>
      <c r="D14" s="113" t="s">
        <v>88</v>
      </c>
      <c r="E14" s="111">
        <v>8</v>
      </c>
      <c r="F14" s="111">
        <v>70000</v>
      </c>
      <c r="G14" s="111">
        <v>23800</v>
      </c>
      <c r="H14" s="111">
        <v>1800</v>
      </c>
      <c r="I14" s="111">
        <v>612</v>
      </c>
      <c r="J14" s="111">
        <v>12600</v>
      </c>
      <c r="K14" s="111">
        <v>13132</v>
      </c>
      <c r="L14" s="111">
        <v>121944</v>
      </c>
      <c r="M14" s="111">
        <v>7000</v>
      </c>
      <c r="N14" s="111">
        <v>200</v>
      </c>
      <c r="O14" s="111">
        <v>9380</v>
      </c>
      <c r="P14" s="111">
        <v>13132</v>
      </c>
      <c r="Q14" s="111">
        <v>0</v>
      </c>
      <c r="R14" s="111">
        <v>0</v>
      </c>
      <c r="S14" s="111">
        <v>60</v>
      </c>
      <c r="T14" s="111">
        <v>0</v>
      </c>
      <c r="U14" s="111">
        <v>0</v>
      </c>
      <c r="V14" s="111">
        <v>29772</v>
      </c>
      <c r="W14" s="111">
        <v>92172</v>
      </c>
    </row>
    <row r="15" spans="1:23" ht="15">
      <c r="A15" s="111">
        <v>12</v>
      </c>
      <c r="B15" s="111">
        <v>29602</v>
      </c>
      <c r="C15" s="113" t="s">
        <v>98</v>
      </c>
      <c r="D15" s="113" t="s">
        <v>62</v>
      </c>
      <c r="E15" s="111">
        <v>8</v>
      </c>
      <c r="F15" s="111">
        <v>78800</v>
      </c>
      <c r="G15" s="111">
        <v>26792</v>
      </c>
      <c r="H15" s="111">
        <v>1800</v>
      </c>
      <c r="I15" s="111">
        <v>612</v>
      </c>
      <c r="J15" s="111">
        <v>0</v>
      </c>
      <c r="K15" s="111">
        <v>0</v>
      </c>
      <c r="L15" s="111">
        <v>108004</v>
      </c>
      <c r="M15" s="111">
        <v>10000</v>
      </c>
      <c r="N15" s="111">
        <v>200</v>
      </c>
      <c r="O15" s="111">
        <v>0</v>
      </c>
      <c r="P15" s="111">
        <v>0</v>
      </c>
      <c r="Q15" s="111">
        <v>15000</v>
      </c>
      <c r="R15" s="111">
        <v>0</v>
      </c>
      <c r="S15" s="111">
        <v>60</v>
      </c>
      <c r="T15" s="111">
        <v>560</v>
      </c>
      <c r="U15" s="111">
        <v>0</v>
      </c>
      <c r="V15" s="111">
        <v>25820</v>
      </c>
      <c r="W15" s="111">
        <v>82184</v>
      </c>
    </row>
    <row r="16" spans="1:23" ht="15">
      <c r="A16" s="111">
        <v>13</v>
      </c>
      <c r="B16" s="111">
        <v>28934</v>
      </c>
      <c r="C16" s="113" t="s">
        <v>63</v>
      </c>
      <c r="D16" s="113" t="s">
        <v>64</v>
      </c>
      <c r="E16" s="111">
        <v>8</v>
      </c>
      <c r="F16" s="111">
        <v>78800</v>
      </c>
      <c r="G16" s="111">
        <v>26792</v>
      </c>
      <c r="H16" s="111">
        <v>1800</v>
      </c>
      <c r="I16" s="111">
        <v>612</v>
      </c>
      <c r="J16" s="111">
        <v>14184</v>
      </c>
      <c r="K16" s="111">
        <v>0</v>
      </c>
      <c r="L16" s="111">
        <v>122188</v>
      </c>
      <c r="M16" s="111">
        <v>14000</v>
      </c>
      <c r="N16" s="111">
        <v>200</v>
      </c>
      <c r="O16" s="111">
        <v>0</v>
      </c>
      <c r="P16" s="111">
        <v>0</v>
      </c>
      <c r="Q16" s="111">
        <v>20000</v>
      </c>
      <c r="R16" s="111">
        <v>0</v>
      </c>
      <c r="S16" s="111">
        <v>60</v>
      </c>
      <c r="T16" s="111">
        <v>0</v>
      </c>
      <c r="U16" s="111">
        <v>0</v>
      </c>
      <c r="V16" s="111">
        <v>34260</v>
      </c>
      <c r="W16" s="111">
        <v>87928</v>
      </c>
    </row>
    <row r="17" spans="1:23" ht="15">
      <c r="A17" s="111">
        <v>14</v>
      </c>
      <c r="B17" s="111">
        <v>11142</v>
      </c>
      <c r="C17" s="113" t="s">
        <v>65</v>
      </c>
      <c r="D17" s="113" t="s">
        <v>64</v>
      </c>
      <c r="E17" s="111">
        <v>8</v>
      </c>
      <c r="F17" s="111">
        <v>76500</v>
      </c>
      <c r="G17" s="111">
        <v>26010</v>
      </c>
      <c r="H17" s="111">
        <v>1800</v>
      </c>
      <c r="I17" s="111">
        <v>612</v>
      </c>
      <c r="J17" s="111">
        <v>13770</v>
      </c>
      <c r="K17" s="111">
        <v>0</v>
      </c>
      <c r="L17" s="111">
        <v>118692</v>
      </c>
      <c r="M17" s="111">
        <v>13000</v>
      </c>
      <c r="N17" s="111">
        <v>200</v>
      </c>
      <c r="O17" s="111">
        <v>0</v>
      </c>
      <c r="P17" s="111">
        <v>0</v>
      </c>
      <c r="Q17" s="111">
        <v>25000</v>
      </c>
      <c r="R17" s="111">
        <v>0</v>
      </c>
      <c r="S17" s="111">
        <v>60</v>
      </c>
      <c r="T17" s="111">
        <v>0</v>
      </c>
      <c r="U17" s="111">
        <v>0</v>
      </c>
      <c r="V17" s="111">
        <v>38260</v>
      </c>
      <c r="W17" s="111">
        <v>80432</v>
      </c>
    </row>
    <row r="18" spans="1:23" ht="15">
      <c r="A18" s="111">
        <v>15</v>
      </c>
      <c r="B18" s="111">
        <v>29604</v>
      </c>
      <c r="C18" s="113" t="s">
        <v>101</v>
      </c>
      <c r="D18" s="113" t="s">
        <v>84</v>
      </c>
      <c r="E18" s="111">
        <v>8</v>
      </c>
      <c r="F18" s="111">
        <v>76500</v>
      </c>
      <c r="G18" s="111">
        <v>26010</v>
      </c>
      <c r="H18" s="111">
        <v>1800</v>
      </c>
      <c r="I18" s="111">
        <v>612</v>
      </c>
      <c r="J18" s="111">
        <v>13770</v>
      </c>
      <c r="K18" s="111">
        <v>0</v>
      </c>
      <c r="L18" s="111">
        <v>118692</v>
      </c>
      <c r="M18" s="111">
        <v>6000</v>
      </c>
      <c r="N18" s="111">
        <v>200</v>
      </c>
      <c r="O18" s="111">
        <v>0</v>
      </c>
      <c r="P18" s="111">
        <v>0</v>
      </c>
      <c r="Q18" s="111">
        <v>8000</v>
      </c>
      <c r="R18" s="111">
        <v>0</v>
      </c>
      <c r="S18" s="111">
        <v>60</v>
      </c>
      <c r="T18" s="111">
        <v>0</v>
      </c>
      <c r="U18" s="111">
        <v>0</v>
      </c>
      <c r="V18" s="111">
        <v>14260</v>
      </c>
      <c r="W18" s="111">
        <v>104432</v>
      </c>
    </row>
    <row r="19" spans="1:23" ht="15">
      <c r="A19" s="111">
        <v>16</v>
      </c>
      <c r="B19" s="111">
        <v>1447001</v>
      </c>
      <c r="C19" s="113" t="s">
        <v>66</v>
      </c>
      <c r="D19" s="113" t="s">
        <v>62</v>
      </c>
      <c r="E19" s="111">
        <v>8</v>
      </c>
      <c r="F19" s="111">
        <v>76500</v>
      </c>
      <c r="G19" s="111">
        <v>26010</v>
      </c>
      <c r="H19" s="111">
        <v>1800</v>
      </c>
      <c r="I19" s="111">
        <v>612</v>
      </c>
      <c r="J19" s="111">
        <v>0</v>
      </c>
      <c r="K19" s="111">
        <v>0</v>
      </c>
      <c r="L19" s="111">
        <v>104922</v>
      </c>
      <c r="M19" s="111">
        <v>7000</v>
      </c>
      <c r="N19" s="111">
        <v>200</v>
      </c>
      <c r="O19" s="111">
        <v>0</v>
      </c>
      <c r="P19" s="111">
        <v>0</v>
      </c>
      <c r="Q19" s="111">
        <v>15000</v>
      </c>
      <c r="R19" s="111">
        <v>0</v>
      </c>
      <c r="S19" s="111">
        <v>60</v>
      </c>
      <c r="T19" s="111">
        <v>370</v>
      </c>
      <c r="U19" s="111">
        <v>0</v>
      </c>
      <c r="V19" s="111">
        <v>22630</v>
      </c>
      <c r="W19" s="111">
        <v>82292</v>
      </c>
    </row>
    <row r="20" spans="1:23" ht="15">
      <c r="A20" s="111">
        <v>17</v>
      </c>
      <c r="B20" s="111">
        <v>29610</v>
      </c>
      <c r="C20" s="113" t="s">
        <v>67</v>
      </c>
      <c r="D20" s="113" t="s">
        <v>68</v>
      </c>
      <c r="E20" s="111">
        <v>8</v>
      </c>
      <c r="F20" s="111">
        <v>74300</v>
      </c>
      <c r="G20" s="111">
        <v>25262</v>
      </c>
      <c r="H20" s="111">
        <v>1800</v>
      </c>
      <c r="I20" s="111">
        <v>612</v>
      </c>
      <c r="J20" s="111">
        <v>13374</v>
      </c>
      <c r="K20" s="111">
        <v>0</v>
      </c>
      <c r="L20" s="111">
        <v>115348</v>
      </c>
      <c r="M20" s="111">
        <v>12000</v>
      </c>
      <c r="N20" s="111">
        <v>200</v>
      </c>
      <c r="O20" s="111">
        <v>0</v>
      </c>
      <c r="P20" s="111">
        <v>0</v>
      </c>
      <c r="Q20" s="111">
        <v>15000</v>
      </c>
      <c r="R20" s="111">
        <v>0</v>
      </c>
      <c r="S20" s="111">
        <v>60</v>
      </c>
      <c r="T20" s="111">
        <v>0</v>
      </c>
      <c r="U20" s="111">
        <v>0</v>
      </c>
      <c r="V20" s="111">
        <v>27260</v>
      </c>
      <c r="W20" s="111">
        <v>88088</v>
      </c>
    </row>
    <row r="21" spans="1:23" ht="15">
      <c r="A21" s="111">
        <v>18</v>
      </c>
      <c r="B21" s="111">
        <v>29538</v>
      </c>
      <c r="C21" s="113" t="s">
        <v>86</v>
      </c>
      <c r="D21" s="113" t="s">
        <v>69</v>
      </c>
      <c r="E21" s="111">
        <v>8</v>
      </c>
      <c r="F21" s="111">
        <v>74300</v>
      </c>
      <c r="G21" s="111">
        <v>25262</v>
      </c>
      <c r="H21" s="111">
        <v>1800</v>
      </c>
      <c r="I21" s="111">
        <v>612</v>
      </c>
      <c r="J21" s="111">
        <v>13374</v>
      </c>
      <c r="K21" s="111">
        <v>0</v>
      </c>
      <c r="L21" s="111">
        <v>115348</v>
      </c>
      <c r="M21" s="111">
        <v>0</v>
      </c>
      <c r="N21" s="111">
        <v>200</v>
      </c>
      <c r="O21" s="111">
        <v>0</v>
      </c>
      <c r="P21" s="111">
        <v>0</v>
      </c>
      <c r="Q21" s="111">
        <v>0</v>
      </c>
      <c r="R21" s="111">
        <v>0</v>
      </c>
      <c r="S21" s="111">
        <v>60</v>
      </c>
      <c r="T21" s="111">
        <v>0</v>
      </c>
      <c r="U21" s="111">
        <v>0</v>
      </c>
      <c r="V21" s="111">
        <v>260</v>
      </c>
      <c r="W21" s="111">
        <v>115088</v>
      </c>
    </row>
    <row r="22" spans="1:23" ht="15">
      <c r="A22" s="111">
        <v>19</v>
      </c>
      <c r="B22" s="111">
        <v>9175</v>
      </c>
      <c r="C22" s="113" t="s">
        <v>102</v>
      </c>
      <c r="D22" s="113" t="s">
        <v>69</v>
      </c>
      <c r="E22" s="111">
        <v>8</v>
      </c>
      <c r="F22" s="111">
        <v>68000</v>
      </c>
      <c r="G22" s="111">
        <v>23120</v>
      </c>
      <c r="H22" s="111">
        <v>1800</v>
      </c>
      <c r="I22" s="111">
        <v>612</v>
      </c>
      <c r="J22" s="111">
        <v>12240</v>
      </c>
      <c r="K22" s="111">
        <v>12757</v>
      </c>
      <c r="L22" s="111">
        <v>118529</v>
      </c>
      <c r="M22" s="111">
        <v>4000</v>
      </c>
      <c r="N22" s="111">
        <v>200</v>
      </c>
      <c r="O22" s="111">
        <v>9112</v>
      </c>
      <c r="P22" s="111">
        <v>12757</v>
      </c>
      <c r="Q22" s="111">
        <v>0</v>
      </c>
      <c r="R22" s="111">
        <v>0</v>
      </c>
      <c r="S22" s="111">
        <v>60</v>
      </c>
      <c r="T22" s="111">
        <v>0</v>
      </c>
      <c r="U22" s="111">
        <v>0</v>
      </c>
      <c r="V22" s="111">
        <v>26129</v>
      </c>
      <c r="W22" s="111">
        <v>92400</v>
      </c>
    </row>
    <row r="23" spans="1:23" ht="15">
      <c r="A23" s="111">
        <v>20</v>
      </c>
      <c r="B23" s="111">
        <v>78548</v>
      </c>
      <c r="C23" s="113" t="s">
        <v>70</v>
      </c>
      <c r="D23" s="113" t="s">
        <v>71</v>
      </c>
      <c r="E23" s="111">
        <v>7</v>
      </c>
      <c r="F23" s="111">
        <v>49000</v>
      </c>
      <c r="G23" s="111">
        <v>16660</v>
      </c>
      <c r="H23" s="111">
        <v>1800</v>
      </c>
      <c r="I23" s="111">
        <v>612</v>
      </c>
      <c r="J23" s="111">
        <v>0</v>
      </c>
      <c r="K23" s="111">
        <v>9192</v>
      </c>
      <c r="L23" s="111">
        <v>77264</v>
      </c>
      <c r="M23" s="111">
        <v>1000</v>
      </c>
      <c r="N23" s="111">
        <v>200</v>
      </c>
      <c r="O23" s="111">
        <v>6566</v>
      </c>
      <c r="P23" s="111">
        <v>9192</v>
      </c>
      <c r="Q23" s="111">
        <v>0</v>
      </c>
      <c r="R23" s="111">
        <v>0</v>
      </c>
      <c r="S23" s="111">
        <v>60</v>
      </c>
      <c r="T23" s="111">
        <v>560</v>
      </c>
      <c r="U23" s="111">
        <v>0</v>
      </c>
      <c r="V23" s="111">
        <v>17578</v>
      </c>
      <c r="W23" s="111">
        <v>59686</v>
      </c>
    </row>
    <row r="24" spans="1:23" ht="15">
      <c r="A24" s="111">
        <v>21</v>
      </c>
      <c r="B24" s="111">
        <v>82661</v>
      </c>
      <c r="C24" s="113" t="s">
        <v>110</v>
      </c>
      <c r="D24" s="113" t="s">
        <v>87</v>
      </c>
      <c r="E24" s="111">
        <v>7</v>
      </c>
      <c r="F24" s="111">
        <v>47600</v>
      </c>
      <c r="G24" s="111">
        <v>16184</v>
      </c>
      <c r="H24" s="111">
        <v>1800</v>
      </c>
      <c r="I24" s="111">
        <v>612</v>
      </c>
      <c r="J24" s="111">
        <v>0</v>
      </c>
      <c r="K24" s="111">
        <v>8930</v>
      </c>
      <c r="L24" s="111">
        <v>75126</v>
      </c>
      <c r="M24" s="111">
        <v>3000</v>
      </c>
      <c r="N24" s="111">
        <v>200</v>
      </c>
      <c r="O24" s="111">
        <v>6378</v>
      </c>
      <c r="P24" s="111">
        <v>8930</v>
      </c>
      <c r="Q24" s="111">
        <v>0</v>
      </c>
      <c r="R24" s="111">
        <v>0</v>
      </c>
      <c r="S24" s="111">
        <v>60</v>
      </c>
      <c r="T24" s="111">
        <v>560</v>
      </c>
      <c r="U24" s="111">
        <v>0</v>
      </c>
      <c r="V24" s="111">
        <v>19128</v>
      </c>
      <c r="W24" s="111">
        <v>55998</v>
      </c>
    </row>
    <row r="25" spans="1:23" ht="15">
      <c r="A25" s="111">
        <v>22</v>
      </c>
      <c r="B25" s="111">
        <v>28272</v>
      </c>
      <c r="C25" s="113" t="s">
        <v>72</v>
      </c>
      <c r="D25" s="113" t="s">
        <v>73</v>
      </c>
      <c r="E25" s="111">
        <v>8</v>
      </c>
      <c r="F25" s="111">
        <v>81200</v>
      </c>
      <c r="G25" s="111">
        <v>27608</v>
      </c>
      <c r="H25" s="111">
        <v>1800</v>
      </c>
      <c r="I25" s="111">
        <v>612</v>
      </c>
      <c r="J25" s="111">
        <v>14616</v>
      </c>
      <c r="K25" s="111">
        <v>0</v>
      </c>
      <c r="L25" s="111">
        <v>125836</v>
      </c>
      <c r="M25" s="111">
        <v>7000</v>
      </c>
      <c r="N25" s="111">
        <v>200</v>
      </c>
      <c r="O25" s="111">
        <v>0</v>
      </c>
      <c r="P25" s="111">
        <v>0</v>
      </c>
      <c r="Q25" s="111">
        <v>25000</v>
      </c>
      <c r="R25" s="111">
        <v>0</v>
      </c>
      <c r="S25" s="111">
        <v>60</v>
      </c>
      <c r="T25" s="111">
        <v>0</v>
      </c>
      <c r="U25" s="111">
        <v>0</v>
      </c>
      <c r="V25" s="111">
        <v>32260</v>
      </c>
      <c r="W25" s="111">
        <v>93576</v>
      </c>
    </row>
    <row r="26" spans="1:23" ht="15">
      <c r="A26" s="111">
        <v>23</v>
      </c>
      <c r="B26" s="111">
        <v>29559</v>
      </c>
      <c r="C26" s="113" t="s">
        <v>103</v>
      </c>
      <c r="D26" s="113" t="s">
        <v>74</v>
      </c>
      <c r="E26" s="111">
        <v>8</v>
      </c>
      <c r="F26" s="111">
        <v>76500</v>
      </c>
      <c r="G26" s="111">
        <v>26010</v>
      </c>
      <c r="H26" s="111">
        <v>1800</v>
      </c>
      <c r="I26" s="111">
        <v>612</v>
      </c>
      <c r="J26" s="111">
        <v>0</v>
      </c>
      <c r="K26" s="111">
        <v>0</v>
      </c>
      <c r="L26" s="111">
        <v>104922</v>
      </c>
      <c r="M26" s="111">
        <v>8000</v>
      </c>
      <c r="N26" s="111">
        <v>200</v>
      </c>
      <c r="O26" s="111">
        <v>0</v>
      </c>
      <c r="P26" s="111">
        <v>0</v>
      </c>
      <c r="Q26" s="111">
        <v>10000</v>
      </c>
      <c r="R26" s="111">
        <v>0</v>
      </c>
      <c r="S26" s="111">
        <v>60</v>
      </c>
      <c r="T26" s="111">
        <v>0</v>
      </c>
      <c r="U26" s="111">
        <v>0</v>
      </c>
      <c r="V26" s="111">
        <v>18260</v>
      </c>
      <c r="W26" s="111">
        <v>86662</v>
      </c>
    </row>
    <row r="27" spans="1:23" ht="15">
      <c r="A27" s="111">
        <v>24</v>
      </c>
      <c r="B27" s="111">
        <v>29758</v>
      </c>
      <c r="C27" s="113" t="s">
        <v>104</v>
      </c>
      <c r="D27" s="113" t="s">
        <v>52</v>
      </c>
      <c r="E27" s="111">
        <v>7</v>
      </c>
      <c r="F27" s="111">
        <v>70000</v>
      </c>
      <c r="G27" s="111">
        <v>23800</v>
      </c>
      <c r="H27" s="111">
        <v>1800</v>
      </c>
      <c r="I27" s="111">
        <v>612</v>
      </c>
      <c r="J27" s="111">
        <v>12600</v>
      </c>
      <c r="K27" s="111">
        <v>0</v>
      </c>
      <c r="L27" s="111">
        <v>108812</v>
      </c>
      <c r="M27" s="111">
        <v>9000</v>
      </c>
      <c r="N27" s="111">
        <v>200</v>
      </c>
      <c r="O27" s="111">
        <v>0</v>
      </c>
      <c r="P27" s="111">
        <v>0</v>
      </c>
      <c r="Q27" s="111">
        <v>15000</v>
      </c>
      <c r="R27" s="111">
        <v>0</v>
      </c>
      <c r="S27" s="111">
        <v>60</v>
      </c>
      <c r="T27" s="111">
        <v>0</v>
      </c>
      <c r="U27" s="111">
        <v>0</v>
      </c>
      <c r="V27" s="111">
        <v>24260</v>
      </c>
      <c r="W27" s="111">
        <v>84552</v>
      </c>
    </row>
    <row r="28" spans="1:23" ht="15">
      <c r="A28" s="111">
        <v>25</v>
      </c>
      <c r="B28" s="111">
        <v>29585</v>
      </c>
      <c r="C28" s="113" t="s">
        <v>76</v>
      </c>
      <c r="D28" s="113" t="s">
        <v>50</v>
      </c>
      <c r="E28" s="111">
        <v>7</v>
      </c>
      <c r="F28" s="111">
        <v>68000</v>
      </c>
      <c r="G28" s="111">
        <v>23120</v>
      </c>
      <c r="H28" s="111">
        <v>1800</v>
      </c>
      <c r="I28" s="111">
        <v>612</v>
      </c>
      <c r="J28" s="111">
        <v>12240</v>
      </c>
      <c r="K28" s="111">
        <v>0</v>
      </c>
      <c r="L28" s="111">
        <v>105772</v>
      </c>
      <c r="M28" s="111">
        <v>10000</v>
      </c>
      <c r="N28" s="111">
        <v>200</v>
      </c>
      <c r="O28" s="111">
        <v>0</v>
      </c>
      <c r="P28" s="111">
        <v>0</v>
      </c>
      <c r="Q28" s="111">
        <v>20000</v>
      </c>
      <c r="R28" s="111">
        <v>0</v>
      </c>
      <c r="S28" s="111">
        <v>60</v>
      </c>
      <c r="T28" s="111">
        <v>0</v>
      </c>
      <c r="U28" s="111">
        <v>0</v>
      </c>
      <c r="V28" s="111">
        <v>30260</v>
      </c>
      <c r="W28" s="111">
        <v>75512</v>
      </c>
    </row>
    <row r="29" spans="1:23" ht="15">
      <c r="A29" s="110">
        <v>26</v>
      </c>
      <c r="B29" s="110">
        <v>29588</v>
      </c>
      <c r="C29" s="113" t="s">
        <v>105</v>
      </c>
      <c r="D29" s="113" t="s">
        <v>50</v>
      </c>
      <c r="E29" s="110">
        <v>7</v>
      </c>
      <c r="F29" s="110">
        <v>41677</v>
      </c>
      <c r="G29" s="110">
        <v>14170</v>
      </c>
      <c r="H29" s="110">
        <v>1800</v>
      </c>
      <c r="I29" s="110">
        <v>612</v>
      </c>
      <c r="J29" s="110">
        <v>12240</v>
      </c>
      <c r="K29" s="110">
        <v>0</v>
      </c>
      <c r="L29" s="110">
        <v>70499</v>
      </c>
      <c r="M29" s="110">
        <v>10000</v>
      </c>
      <c r="N29" s="110">
        <v>200</v>
      </c>
      <c r="O29" s="110">
        <v>0</v>
      </c>
      <c r="P29" s="110">
        <v>0</v>
      </c>
      <c r="Q29" s="110">
        <v>20000</v>
      </c>
      <c r="R29" s="110">
        <v>0</v>
      </c>
      <c r="S29" s="110">
        <v>60</v>
      </c>
      <c r="T29" s="110">
        <v>0</v>
      </c>
      <c r="U29" s="110">
        <v>0</v>
      </c>
      <c r="V29" s="110">
        <v>30260</v>
      </c>
      <c r="W29" s="110">
        <v>40239</v>
      </c>
    </row>
    <row r="30" spans="1:23" ht="15">
      <c r="A30" s="110">
        <v>27</v>
      </c>
      <c r="B30" s="110">
        <v>29583</v>
      </c>
      <c r="C30" s="113" t="s">
        <v>106</v>
      </c>
      <c r="D30" s="113" t="s">
        <v>50</v>
      </c>
      <c r="E30" s="110">
        <v>7</v>
      </c>
      <c r="F30" s="110">
        <v>62200</v>
      </c>
      <c r="G30" s="110">
        <v>21148</v>
      </c>
      <c r="H30" s="110">
        <v>1800</v>
      </c>
      <c r="I30" s="110">
        <v>612</v>
      </c>
      <c r="J30" s="110">
        <v>0</v>
      </c>
      <c r="K30" s="110">
        <v>0</v>
      </c>
      <c r="L30" s="110">
        <v>85760</v>
      </c>
      <c r="M30" s="110">
        <v>7000</v>
      </c>
      <c r="N30" s="110">
        <v>200</v>
      </c>
      <c r="O30" s="110">
        <v>0</v>
      </c>
      <c r="P30" s="110">
        <v>0</v>
      </c>
      <c r="Q30" s="110">
        <v>20000</v>
      </c>
      <c r="R30" s="110">
        <v>0</v>
      </c>
      <c r="S30" s="110">
        <v>60</v>
      </c>
      <c r="T30" s="110">
        <v>0</v>
      </c>
      <c r="U30" s="110">
        <v>1344</v>
      </c>
      <c r="V30" s="110">
        <v>28604</v>
      </c>
      <c r="W30" s="110">
        <v>57156</v>
      </c>
    </row>
    <row r="31" spans="1:23" ht="15">
      <c r="A31" s="110">
        <v>28</v>
      </c>
      <c r="B31" s="110">
        <v>71876</v>
      </c>
      <c r="C31" s="113" t="s">
        <v>77</v>
      </c>
      <c r="D31" s="113" t="s">
        <v>50</v>
      </c>
      <c r="E31" s="110">
        <v>6</v>
      </c>
      <c r="F31" s="110">
        <v>41100</v>
      </c>
      <c r="G31" s="110">
        <v>13974</v>
      </c>
      <c r="H31" s="110">
        <v>1800</v>
      </c>
      <c r="I31" s="110">
        <v>612</v>
      </c>
      <c r="J31" s="110">
        <v>0</v>
      </c>
      <c r="K31" s="110">
        <v>7710</v>
      </c>
      <c r="L31" s="110">
        <v>65196</v>
      </c>
      <c r="M31" s="110">
        <v>0</v>
      </c>
      <c r="N31" s="110">
        <v>200</v>
      </c>
      <c r="O31" s="110">
        <v>5507</v>
      </c>
      <c r="P31" s="110">
        <v>7710</v>
      </c>
      <c r="Q31" s="110">
        <v>0</v>
      </c>
      <c r="R31" s="110">
        <v>0</v>
      </c>
      <c r="S31" s="110">
        <v>60</v>
      </c>
      <c r="T31" s="110">
        <v>560</v>
      </c>
      <c r="U31" s="110">
        <v>0</v>
      </c>
      <c r="V31" s="110">
        <v>14037</v>
      </c>
      <c r="W31" s="110">
        <v>51159</v>
      </c>
    </row>
    <row r="32" spans="1:23" ht="15">
      <c r="A32" s="110">
        <v>29</v>
      </c>
      <c r="B32" s="110">
        <v>71877</v>
      </c>
      <c r="C32" s="113" t="s">
        <v>109</v>
      </c>
      <c r="D32" s="113" t="s">
        <v>50</v>
      </c>
      <c r="E32" s="110">
        <v>6</v>
      </c>
      <c r="F32" s="110">
        <v>41100</v>
      </c>
      <c r="G32" s="110">
        <v>13974</v>
      </c>
      <c r="H32" s="110">
        <v>1800</v>
      </c>
      <c r="I32" s="110">
        <v>612</v>
      </c>
      <c r="J32" s="110">
        <v>0</v>
      </c>
      <c r="K32" s="110">
        <v>7710</v>
      </c>
      <c r="L32" s="110">
        <v>65196</v>
      </c>
      <c r="M32" s="110">
        <v>0</v>
      </c>
      <c r="N32" s="110">
        <v>200</v>
      </c>
      <c r="O32" s="110">
        <v>5507</v>
      </c>
      <c r="P32" s="110">
        <v>7710</v>
      </c>
      <c r="Q32" s="110">
        <v>0</v>
      </c>
      <c r="R32" s="110">
        <v>0</v>
      </c>
      <c r="S32" s="110">
        <v>60</v>
      </c>
      <c r="T32" s="110">
        <v>560</v>
      </c>
      <c r="U32" s="110">
        <v>0</v>
      </c>
      <c r="V32" s="110">
        <v>14037</v>
      </c>
      <c r="W32" s="110">
        <v>51159</v>
      </c>
    </row>
    <row r="33" spans="1:23" ht="15">
      <c r="A33" s="110">
        <v>30</v>
      </c>
      <c r="B33" s="110">
        <v>71879</v>
      </c>
      <c r="C33" s="113" t="s">
        <v>108</v>
      </c>
      <c r="D33" s="113" t="s">
        <v>50</v>
      </c>
      <c r="E33" s="110">
        <v>6</v>
      </c>
      <c r="F33" s="110">
        <v>41100</v>
      </c>
      <c r="G33" s="110">
        <v>13974</v>
      </c>
      <c r="H33" s="110">
        <v>1800</v>
      </c>
      <c r="I33" s="110">
        <v>612</v>
      </c>
      <c r="J33" s="110">
        <v>0</v>
      </c>
      <c r="K33" s="110">
        <v>7710</v>
      </c>
      <c r="L33" s="110">
        <v>65196</v>
      </c>
      <c r="M33" s="110">
        <v>0</v>
      </c>
      <c r="N33" s="110">
        <v>200</v>
      </c>
      <c r="O33" s="110">
        <v>5507</v>
      </c>
      <c r="P33" s="110">
        <v>7710</v>
      </c>
      <c r="Q33" s="110">
        <v>0</v>
      </c>
      <c r="R33" s="110">
        <v>0</v>
      </c>
      <c r="S33" s="110">
        <v>60</v>
      </c>
      <c r="T33" s="110">
        <v>370</v>
      </c>
      <c r="U33" s="110">
        <v>0</v>
      </c>
      <c r="V33" s="110">
        <v>13847</v>
      </c>
      <c r="W33" s="110">
        <v>51349</v>
      </c>
    </row>
    <row r="34" spans="1:23" ht="15">
      <c r="A34" s="110">
        <v>31</v>
      </c>
      <c r="B34" s="110">
        <v>36229</v>
      </c>
      <c r="C34" s="113" t="s">
        <v>107</v>
      </c>
      <c r="D34" s="113" t="s">
        <v>75</v>
      </c>
      <c r="E34" s="110">
        <v>7</v>
      </c>
      <c r="F34" s="110">
        <v>66000</v>
      </c>
      <c r="G34" s="110">
        <v>22440</v>
      </c>
      <c r="H34" s="110">
        <v>1800</v>
      </c>
      <c r="I34" s="110">
        <v>612</v>
      </c>
      <c r="J34" s="110">
        <v>0</v>
      </c>
      <c r="K34" s="110">
        <v>0</v>
      </c>
      <c r="L34" s="110">
        <v>90852</v>
      </c>
      <c r="M34" s="110">
        <v>5000</v>
      </c>
      <c r="N34" s="110">
        <v>200</v>
      </c>
      <c r="O34" s="110">
        <v>0</v>
      </c>
      <c r="P34" s="110">
        <v>0</v>
      </c>
      <c r="Q34" s="110">
        <v>12000</v>
      </c>
      <c r="R34" s="110">
        <v>0</v>
      </c>
      <c r="S34" s="110">
        <v>60</v>
      </c>
      <c r="T34" s="110">
        <v>560</v>
      </c>
      <c r="U34" s="110">
        <v>0</v>
      </c>
      <c r="V34" s="110">
        <v>17820</v>
      </c>
      <c r="W34" s="110">
        <v>73032</v>
      </c>
    </row>
    <row r="35" spans="1:23" ht="15">
      <c r="A35" s="110">
        <v>32</v>
      </c>
      <c r="B35" s="110">
        <v>29560</v>
      </c>
      <c r="C35" s="113" t="s">
        <v>78</v>
      </c>
      <c r="D35" s="113" t="s">
        <v>79</v>
      </c>
      <c r="E35" s="110">
        <v>4</v>
      </c>
      <c r="F35" s="110">
        <v>41000</v>
      </c>
      <c r="G35" s="110">
        <v>13940</v>
      </c>
      <c r="H35" s="110">
        <v>1800</v>
      </c>
      <c r="I35" s="110">
        <v>612</v>
      </c>
      <c r="J35" s="110">
        <v>0</v>
      </c>
      <c r="K35" s="110">
        <v>0</v>
      </c>
      <c r="L35" s="110">
        <v>57352</v>
      </c>
      <c r="M35" s="110">
        <v>0</v>
      </c>
      <c r="N35" s="110">
        <v>200</v>
      </c>
      <c r="O35" s="110">
        <v>0</v>
      </c>
      <c r="P35" s="110">
        <v>0</v>
      </c>
      <c r="Q35" s="110">
        <v>10000</v>
      </c>
      <c r="R35" s="110">
        <v>0</v>
      </c>
      <c r="S35" s="110">
        <v>30</v>
      </c>
      <c r="T35" s="110">
        <v>370</v>
      </c>
      <c r="U35" s="110">
        <v>0</v>
      </c>
      <c r="V35" s="110">
        <v>10600</v>
      </c>
      <c r="W35" s="110">
        <v>46752</v>
      </c>
    </row>
    <row r="36" spans="1:23" ht="15">
      <c r="A36" s="110">
        <v>33</v>
      </c>
      <c r="B36" s="110">
        <v>29564</v>
      </c>
      <c r="C36" s="113" t="s">
        <v>80</v>
      </c>
      <c r="D36" s="113" t="s">
        <v>79</v>
      </c>
      <c r="E36" s="110">
        <v>3</v>
      </c>
      <c r="F36" s="110">
        <v>37200</v>
      </c>
      <c r="G36" s="110">
        <v>12648</v>
      </c>
      <c r="H36" s="110">
        <v>1800</v>
      </c>
      <c r="I36" s="110">
        <v>612</v>
      </c>
      <c r="J36" s="110">
        <v>0</v>
      </c>
      <c r="K36" s="110">
        <v>0</v>
      </c>
      <c r="L36" s="110">
        <v>52260</v>
      </c>
      <c r="M36" s="110">
        <v>0</v>
      </c>
      <c r="N36" s="110">
        <v>200</v>
      </c>
      <c r="O36" s="110">
        <v>0</v>
      </c>
      <c r="P36" s="110">
        <v>0</v>
      </c>
      <c r="Q36" s="110">
        <v>10000</v>
      </c>
      <c r="R36" s="110">
        <v>0</v>
      </c>
      <c r="S36" s="110">
        <v>30</v>
      </c>
      <c r="T36" s="110">
        <v>370</v>
      </c>
      <c r="U36" s="110">
        <v>0</v>
      </c>
      <c r="V36" s="110">
        <v>10600</v>
      </c>
      <c r="W36" s="110">
        <v>41660</v>
      </c>
    </row>
  </sheetData>
  <sheetProtection/>
  <mergeCells count="2">
    <mergeCell ref="A2:W2"/>
    <mergeCell ref="A1:W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pc</cp:lastModifiedBy>
  <cp:lastPrinted>2021-09-28T04:35:09Z</cp:lastPrinted>
  <dcterms:created xsi:type="dcterms:W3CDTF">2018-02-15T11:23:43Z</dcterms:created>
  <dcterms:modified xsi:type="dcterms:W3CDTF">2022-09-15T17:07:16Z</dcterms:modified>
  <cp:category/>
  <cp:version/>
  <cp:contentType/>
  <cp:contentStatus/>
</cp:coreProperties>
</file>